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8472" windowHeight="4788" tabRatio="602" firstSheet="3" activeTab="4"/>
  </bookViews>
  <sheets>
    <sheet name="Condensed IS-30.9.2014" sheetId="1" r:id="rId1"/>
    <sheet name="Condensed SCI-30.9.2014" sheetId="2" r:id="rId2"/>
    <sheet name="Condensed BS-30.9.2014" sheetId="3" r:id="rId3"/>
    <sheet name="Condensed Equity-30.9.2014" sheetId="4" r:id="rId4"/>
    <sheet name="Condensed CF-30.9.2014" sheetId="5" r:id="rId5"/>
    <sheet name="IFS Notes-30.9.2014" sheetId="6" r:id="rId6"/>
    <sheet name="Bursa notes-30.9.14" sheetId="7" r:id="rId7"/>
  </sheets>
  <externalReferences>
    <externalReference r:id="rId10"/>
    <externalReference r:id="rId11"/>
    <externalReference r:id="rId12"/>
  </externalReferences>
  <definedNames>
    <definedName name="_xlnm.Print_Area" localSheetId="5">'IFS Notes-30.9.2014'!$A$1:$P$112</definedName>
  </definedNames>
  <calcPr fullCalcOnLoad="1"/>
</workbook>
</file>

<file path=xl/sharedStrings.xml><?xml version="1.0" encoding="utf-8"?>
<sst xmlns="http://schemas.openxmlformats.org/spreadsheetml/2006/main" count="533" uniqueCount="365">
  <si>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</si>
  <si>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</si>
  <si>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</si>
  <si>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</si>
  <si>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</si>
  <si>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</si>
  <si>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</si>
  <si>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</si>
  <si>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</si>
  <si>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</si>
  <si>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</si>
  <si>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</si>
  <si>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</si>
  <si>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</si>
  <si>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</si>
  <si>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</si>
  <si>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</si>
  <si>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</si>
  <si>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</si>
  <si>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</si>
  <si>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</si>
  <si>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</si>
  <si>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</si>
  <si>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</si>
  <si>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</si>
  <si>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</si>
  <si>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</si>
  <si>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</si>
  <si>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</si>
  <si>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</si>
  <si>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</si>
  <si>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</si>
  <si>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</si>
  <si>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Basis of preparation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</si>
  <si>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</si>
  <si>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</si>
  <si>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</si>
  <si>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</si>
  <si>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</si>
  <si>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</si>
  <si>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</si>
  <si>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Unusual items</t>
  </si>
  <si>
    <t>There were no material changes in estimates during the quarter under review.</t>
  </si>
  <si>
    <t>Debts and securities</t>
  </si>
  <si>
    <t>Todate</t>
  </si>
  <si>
    <t>Segmental Information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</si>
  <si>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</si>
  <si>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</si>
  <si>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</si>
  <si>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</si>
  <si>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The valuations of land and building have been brought forward, without amendment from the previous annual report.</t>
  </si>
  <si>
    <t>Material subsequent Event</t>
  </si>
  <si>
    <t>There were no material events subsequent to the end of current quarter that have not been reflected in the financial statements.</t>
  </si>
  <si>
    <t>Changes in composition of the Group.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</si>
  <si>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</si>
  <si>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</si>
  <si>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</si>
  <si>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</si>
  <si>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</si>
  <si>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</si>
  <si>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</si>
  <si>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</si>
  <si>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</si>
  <si>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</si>
  <si>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</si>
  <si>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</si>
  <si>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</si>
  <si>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</si>
  <si>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</si>
  <si>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</si>
  <si>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</si>
  <si>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</si>
  <si>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</si>
  <si>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</si>
  <si>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</si>
  <si>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</si>
  <si>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</si>
  <si>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</si>
  <si>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</si>
  <si>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</si>
  <si>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</si>
  <si>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</si>
  <si>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</si>
  <si>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</si>
  <si>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</si>
  <si>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</si>
  <si>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</si>
  <si>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</si>
  <si>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</si>
  <si>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</si>
  <si>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</si>
  <si>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</si>
  <si>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</si>
  <si>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B8</t>
  </si>
  <si>
    <t>Corporate Proposals</t>
  </si>
  <si>
    <t>B9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</si>
  <si>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</si>
  <si>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</si>
  <si>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</si>
  <si>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(unsecured)</t>
  </si>
  <si>
    <t xml:space="preserve">  Term loans-short term (unsecured)</t>
  </si>
  <si>
    <t xml:space="preserve">  Term loans-long term (unsecured)</t>
  </si>
  <si>
    <t>B10</t>
  </si>
  <si>
    <t>B11</t>
  </si>
  <si>
    <t>Changes in Material Litigation</t>
  </si>
  <si>
    <t>B12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</si>
  <si>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</si>
  <si>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</si>
  <si>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</si>
  <si>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</si>
  <si>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</si>
  <si>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</si>
  <si>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</si>
  <si>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Review of performance for the current quarter and financial period to-date.</t>
  </si>
  <si>
    <t>Cumulative period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</si>
  <si>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</si>
  <si>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</si>
  <si>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</si>
  <si>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</si>
  <si>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</si>
  <si>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</si>
  <si>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</si>
  <si>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</si>
  <si>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</si>
  <si>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</si>
  <si>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</si>
  <si>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</si>
  <si>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</si>
  <si>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</si>
  <si>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</si>
  <si>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</si>
  <si>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</si>
  <si>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</si>
  <si>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</si>
  <si>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</si>
  <si>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</si>
  <si>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</si>
  <si>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</si>
  <si>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</si>
  <si>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Number of shares in issue ('000)</t>
  </si>
  <si>
    <t>Profit for the period</t>
  </si>
  <si>
    <t>Attributable to:</t>
  </si>
  <si>
    <t>Shareholders of the Company</t>
  </si>
  <si>
    <t>Minority interests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</si>
  <si>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</si>
  <si>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</si>
  <si>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>Attributable to shareholders of the Company</t>
  </si>
  <si>
    <t>Retained Profit</t>
  </si>
  <si>
    <t>Share Capital</t>
  </si>
  <si>
    <t>the accompanying explanatory notes attached to the interim financial statements.</t>
  </si>
  <si>
    <t>Net cash from operating activities</t>
  </si>
  <si>
    <t>Net cash used in investing activities</t>
  </si>
  <si>
    <t xml:space="preserve">   Trade receivables</t>
  </si>
  <si>
    <t>Audited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</si>
  <si>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</si>
  <si>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</si>
  <si>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</si>
  <si>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</si>
  <si>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</si>
  <si>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The directors do not recommend any dividend for the period under review.</t>
  </si>
  <si>
    <t>% increase</t>
  </si>
  <si>
    <t>against last period</t>
  </si>
  <si>
    <t xml:space="preserve">   Palm Oil Activities (POA)</t>
  </si>
  <si>
    <t xml:space="preserve"> Preceding quarter</t>
  </si>
  <si>
    <t xml:space="preserve">   Palm Oil Activities</t>
  </si>
  <si>
    <t>(Effective tax rate)</t>
  </si>
  <si>
    <t>(% against PBT)</t>
  </si>
  <si>
    <t>Treasury Shares</t>
  </si>
  <si>
    <t>Share Premium</t>
  </si>
  <si>
    <t>Exchange Translation Reserve</t>
  </si>
  <si>
    <t>Based on number of shares:('000)</t>
  </si>
  <si>
    <t>Nature and amount of changes in estimates</t>
  </si>
  <si>
    <t>A1.</t>
  </si>
  <si>
    <t>A2.</t>
  </si>
  <si>
    <t>On an overall basis therefore, the group's performance varies seasonally and maybe affected by unusual and unforeseen events affecting each of the core activities.</t>
  </si>
  <si>
    <t>Q1</t>
  </si>
  <si>
    <t>April to June</t>
  </si>
  <si>
    <t>Q2</t>
  </si>
  <si>
    <t>July to September</t>
  </si>
  <si>
    <t>Q3</t>
  </si>
  <si>
    <t>October to December</t>
  </si>
  <si>
    <t>Q4</t>
  </si>
  <si>
    <t>January to March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</si>
  <si>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</si>
  <si>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</si>
  <si>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</si>
  <si>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</si>
  <si>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</si>
  <si>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</si>
  <si>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</si>
  <si>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</si>
  <si>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</si>
  <si>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 xml:space="preserve">  Long term borrowings (LT Debts/Total Equity)</t>
  </si>
  <si>
    <t xml:space="preserve">Group Borrowings </t>
  </si>
  <si>
    <t>Short term:</t>
  </si>
  <si>
    <t>Long Term:</t>
  </si>
  <si>
    <t xml:space="preserve">Total Borrowings </t>
  </si>
  <si>
    <t>Disclosure of audit report qualification</t>
  </si>
  <si>
    <t>There was no qualification in the audit report of the preceding annual financial statements.</t>
  </si>
  <si>
    <t>Finance costs</t>
  </si>
  <si>
    <t>Total Comprehensive income</t>
  </si>
  <si>
    <t>CONDENSED CONSOLIDATED STATEMENT OF FINANCIAL POSITION</t>
  </si>
  <si>
    <t xml:space="preserve">  Deferred income</t>
  </si>
  <si>
    <t>the accompanying explanatory notes attached to this interim financial statements.</t>
  </si>
  <si>
    <t>Total comprehensive income for the period</t>
  </si>
  <si>
    <t xml:space="preserve"> There were no changes in material litigation at the date of this report.</t>
  </si>
  <si>
    <t>Foreign currency translation differences for foreign operations</t>
  </si>
  <si>
    <t>Other comprehensive income/(loss), net of tax:</t>
  </si>
  <si>
    <t>Financial instruments</t>
  </si>
  <si>
    <t>Non-Distributable</t>
  </si>
  <si>
    <t>Distributable</t>
  </si>
  <si>
    <t>There are no changes to policies related to financial instruments since last financial year.</t>
  </si>
  <si>
    <r>
      <t xml:space="preserve">QL RESOURCES BERHAD </t>
    </r>
    <r>
      <rPr>
        <b/>
        <vertAlign val="subscript"/>
        <sz val="18"/>
        <rFont val="Comic Sans MS"/>
        <family val="4"/>
      </rPr>
      <t>(428915-X)</t>
    </r>
  </si>
  <si>
    <r>
      <t xml:space="preserve">QL RESOURCES BERHAD </t>
    </r>
    <r>
      <rPr>
        <b/>
        <vertAlign val="subscript"/>
        <sz val="18"/>
        <rFont val="Arial"/>
        <family val="2"/>
      </rPr>
      <t>(428915-X)</t>
    </r>
  </si>
  <si>
    <t>Other receivables</t>
  </si>
  <si>
    <t xml:space="preserve">The unaudited interim financial statements of the Group have been prepared in accordance with the requirements of </t>
  </si>
  <si>
    <t>Realised and Unrealised profits</t>
  </si>
  <si>
    <t>Total Retained profit of the Company &amp; its subsidiaries</t>
  </si>
  <si>
    <t>Total Retained profit of Associates</t>
  </si>
  <si>
    <t>Consolidation Adjustments</t>
  </si>
  <si>
    <t>Total Group Retained profit as per consolidated accounts</t>
  </si>
  <si>
    <t>A12</t>
  </si>
  <si>
    <t>Share of profit of associates (net)</t>
  </si>
  <si>
    <t>There are no unusual items that have material effect on the assets, liabilities, equity, net income or cash flow during the quarter under review.</t>
  </si>
  <si>
    <t>Hedging reserve</t>
  </si>
  <si>
    <t>Non-controlling interests</t>
  </si>
  <si>
    <t>Adjustments for:</t>
  </si>
  <si>
    <t xml:space="preserve">Depreciation &amp; amortisation </t>
  </si>
  <si>
    <t>(Increase)/Decrease in working capital</t>
  </si>
  <si>
    <t>Income tax paid</t>
  </si>
  <si>
    <t>Others</t>
  </si>
  <si>
    <t>Purchase of fixed assets</t>
  </si>
  <si>
    <t>Net borrrowings</t>
  </si>
  <si>
    <t>Net cash from financing activities</t>
  </si>
  <si>
    <t>Net increase in cash and cash equivalents</t>
  </si>
  <si>
    <t>Cash Flow Hedge</t>
  </si>
  <si>
    <t xml:space="preserve">Unrealised </t>
  </si>
  <si>
    <t xml:space="preserve"> Realised</t>
  </si>
  <si>
    <t>Realised</t>
  </si>
  <si>
    <t>There are no issuance, cancellation, repurchase, resale and repayment of debt and equity securities during the quarter under review.</t>
  </si>
  <si>
    <t>Malaysian Financial Reporting Standards (MFRS Framework)</t>
  </si>
  <si>
    <t>On 19 November 2011, the Malaysian Accounting Standards Board (“MASB”) issued a new MASB</t>
  </si>
  <si>
    <t>approved accounting framework, the Malaysian Financial Reporting Standards (“MFRS Framework”).</t>
  </si>
  <si>
    <t>The MFRS Framework is to be applied by all Entities Other Than Private Entities for annual periods</t>
  </si>
  <si>
    <t>141 “Agriculture” and IC Interpretation 15 “Agreements for the Construction of Real Estate”, including</t>
  </si>
  <si>
    <t>its parent, significant investor and venturer (herein called “Transitioning Entities”).</t>
  </si>
  <si>
    <t>The Group falls within the scope definition of Transitioning Entities and accordingly, will adopt the</t>
  </si>
  <si>
    <t>financial statements, the Group will be required to restate the comparative financial statements to</t>
  </si>
  <si>
    <t>amounts reflecting the application of MFRS Framework. Adjustments required on transition, if any,</t>
  </si>
  <si>
    <t>will be made retrospectively against opening retained earnings.</t>
  </si>
  <si>
    <t>2ND QUARTER</t>
  </si>
  <si>
    <t>Dividend paid</t>
  </si>
  <si>
    <t>Dividend paid to Minority interest</t>
  </si>
  <si>
    <t>Dividend paid to Shareholders</t>
  </si>
  <si>
    <t>B14</t>
  </si>
  <si>
    <t>beginning on or after 1 January 2014, with the exception of entities that are within the scope of MFRS</t>
  </si>
  <si>
    <t>Based on past 5 years quarterly data, our average seasonal earnings index is as follows:</t>
  </si>
  <si>
    <t>PBT</t>
  </si>
  <si>
    <t xml:space="preserve">Changes in Contingent Liabilities </t>
  </si>
  <si>
    <t xml:space="preserve">The Company provides unsecured financial guarantes to banks in respect of banking facilities granted to </t>
  </si>
  <si>
    <t>certain subsidiaries. Possible obligations, whose existence will only be confirmed by the occurrence</t>
  </si>
  <si>
    <t xml:space="preserve">or non-occurrence of one or more future events, are disclosed as contingent liabilities unless the probability of outflow of </t>
  </si>
  <si>
    <t>economic benefits is remote.</t>
  </si>
  <si>
    <t>30.9.2013</t>
  </si>
  <si>
    <t xml:space="preserve">     1.7.2013 to</t>
  </si>
  <si>
    <t xml:space="preserve">     1.4.2013 to</t>
  </si>
  <si>
    <t xml:space="preserve">   Other receivables, assets and prepayment</t>
  </si>
  <si>
    <t xml:space="preserve">  Share Premium</t>
  </si>
  <si>
    <t>The Group uses the following hierachy in determining the fair value of all financial instruments carried at fair value:</t>
  </si>
  <si>
    <t>Level 1 : Quoted prices (unadjusted) in active markets for identical assets or liabilities.</t>
  </si>
  <si>
    <t>Financial Assets:</t>
  </si>
  <si>
    <t>Level 1</t>
  </si>
  <si>
    <t>Level 2</t>
  </si>
  <si>
    <t>Level 3</t>
  </si>
  <si>
    <t>Forward exchange contracts</t>
  </si>
  <si>
    <t>Financial Liabilities:</t>
  </si>
  <si>
    <t>Level 2: Inputs other than quoted prices included in Level 1 that are observable market data, either directly or indirectly.</t>
  </si>
  <si>
    <t>Level 3: Inputs for the asset or liability that are not based on observable market data.</t>
  </si>
  <si>
    <t>Cross currency swap</t>
  </si>
  <si>
    <t>Total</t>
  </si>
  <si>
    <t>Interest rate swap</t>
  </si>
  <si>
    <t xml:space="preserve"> - Islamic</t>
  </si>
  <si>
    <t xml:space="preserve"> - Non-islamic</t>
  </si>
  <si>
    <t>Revolving credit</t>
  </si>
  <si>
    <t xml:space="preserve">  Sukuk</t>
  </si>
  <si>
    <t>There were no contingent liabilities at the end of the current financial period for the Group.</t>
  </si>
  <si>
    <t>30.6.2014</t>
  </si>
  <si>
    <t>31.3.2014</t>
  </si>
  <si>
    <t>41 days</t>
  </si>
  <si>
    <t>32 days</t>
  </si>
  <si>
    <t>The Condensed Consolidated Statement of Financial Position should be read in conjunction with the Annual Financial Statements for year ended 31 March 2014 and</t>
  </si>
  <si>
    <t>30.9.2014</t>
  </si>
  <si>
    <t>with those used in the preparation of the financial statements for the financial year ended 31 March 2015 except for the adoption of the following</t>
  </si>
  <si>
    <t>FRS, Intepretations and Amendments which are effective for annual periods beginning on or after 1st January 2014.</t>
  </si>
  <si>
    <t>·        Amendments to FRS 10, Consolidated Financial Statements: Investment Entities</t>
  </si>
  <si>
    <t>·        Amendments to FRS 12, Disclosure of Interests in Other Entities: Investment Entities</t>
  </si>
  <si>
    <t>·        Amendments to FRS 127, Separate Financial Statements (2011): Investment Entities</t>
  </si>
  <si>
    <t>·        Amendments to FRS 132, Financial Instruments: Presentation - Offsetting Financial Assets and Financial Liabilities</t>
  </si>
  <si>
    <t>·        Amendments to FRS 136, Impairment of Assets - Recoverable Amount Disclosures for Non-Financial Assets</t>
  </si>
  <si>
    <t>·        Amendments to FRS 139, Financial Instruments: Recognition and Measurement - Novation of Derivatives and Continuation of Hedge Accounting</t>
  </si>
  <si>
    <t>defer the adoption of MFRS for an additional year, ie for annual period beginning on or after</t>
  </si>
  <si>
    <t>6 months ended 30.9.14</t>
  </si>
  <si>
    <t>At 30.9.2014</t>
  </si>
  <si>
    <t>At 1.4.2014</t>
  </si>
  <si>
    <t>The Condensed Consolidated Statements of Changes in Equity should be read in conjunction with the Annual Financial Report for year ended 31 March 2014 and</t>
  </si>
  <si>
    <t>The Condensed Consolidated Income Statements should be read in conjunction with the Annual Financial Statements for year ended 31 March 2014 and</t>
  </si>
  <si>
    <t>INTERIM FINANCIAL REPORT FOR THE 2ND QUARTER ENDED 30.9.2014</t>
  </si>
  <si>
    <t>CONDENSED CONSOLIDATED INCOME STATEMENTS FOR THE PERIOD ENDED 30.9.2014 (UNAUDITED)</t>
  </si>
  <si>
    <t xml:space="preserve">     1.7.2014 to</t>
  </si>
  <si>
    <t xml:space="preserve">     1.4.2014 to</t>
  </si>
  <si>
    <t>INTERIM FINANCIAL REPORT FOR THE 2ND  QUARTER ENDED 30.9.2014</t>
  </si>
  <si>
    <t>CONDENSED CONSOLIDATED STATEMENT OF COMPREHENSIVE INCOME FOR THE PERIOD ENDED 30.9.2014 (UNAUDITED)</t>
  </si>
  <si>
    <t>CONDENSED CONSOLIDATED CASH FLOW STATEMENT FOR THE PERIOD ENDED 30TH SEPTEMBER 2014</t>
  </si>
  <si>
    <t>2nd quarter ended 30.9.2014</t>
  </si>
  <si>
    <t>The Condensed Consolidated Cash Flow Statement should be read in conjunction with the Annual Financial Statements for year ended 31 March 2014 and</t>
  </si>
  <si>
    <t>Cash and cash equivalents at 1.4.2014</t>
  </si>
  <si>
    <t>Cash and cash equivalents at 30.9.2014</t>
  </si>
  <si>
    <t>POA's current quarter sales decreased 20% against preceding quarter due to lower CPO price (RM2205 vs RM2561)and lower FFB processed.</t>
  </si>
  <si>
    <t>Commentary on Prospects for the next quarter to 31 December 2014.</t>
  </si>
  <si>
    <t>2nd quarter ended 30.9.2013</t>
  </si>
  <si>
    <t>CONDENSED CONSOLIDATED STATEMENTS OF CHANGES IN EQUITY FOR THE PERIOD ENDED 30TH SEPTEMBER 2014</t>
  </si>
  <si>
    <t>INTERIM FINANCIAL REPORT FOR THE 2nd QUARTER ENDED 30.9.2014</t>
  </si>
  <si>
    <t>·        IC Interpretation 21, Levies</t>
  </si>
  <si>
    <t>The Condensed Consolidated Statement of Comprehensive Income Statements should be read in conjunction with the Annual Financial Statements for year ended 31 March 2014 and</t>
  </si>
  <si>
    <t>There were no corporate proposals announced but not completed at the date of issue of this report except as follows:</t>
  </si>
  <si>
    <t xml:space="preserve">The Company had on 24 September 2014, announced that it had served a notice of conditional voluntary take-over to acquire all the ordinary shares of RM1.00 each </t>
  </si>
  <si>
    <t xml:space="preserve">in Lay Hong Berhad (“LHB”) (“LHB Shares”) other than those already held by the Offeror (“Offer Shares”) </t>
  </si>
  <si>
    <t>take-over offer pursuant to Paragraph 14.1 of Practice Note 9 of the Malaysian Code on Take-overs and Mergers, 2010.</t>
  </si>
  <si>
    <t>The offer document dated 15 October 2014 has been despatched to the shareholders of LHB on even date.</t>
  </si>
  <si>
    <t>On 3 November 2014, the Company had announced that the closing time and date of the Offer has been extended to 5.00 p.m. (Malaysian time) on Wednesday, 26 November 2014</t>
  </si>
  <si>
    <r>
      <t>(“</t>
    </r>
    <r>
      <rPr>
        <b/>
        <sz val="12"/>
        <rFont val="Times New Roman"/>
        <family val="1"/>
      </rPr>
      <t>Offer</t>
    </r>
    <r>
      <rPr>
        <sz val="12"/>
        <rFont val="Times New Roman"/>
        <family val="1"/>
      </rPr>
      <t xml:space="preserve">”). On 7 October 2014, the Company’s shareholdings in LHB have exceeded 33% and hence, the Offer has become a mandatory </t>
    </r>
  </si>
  <si>
    <t>MFRS Framework for the financial year ending 31 March 2018.  In presenting its first  MFRS</t>
  </si>
  <si>
    <t xml:space="preserve">Following the recent press release by MASB on 2nd September 2014, Transitioning entities are allowed to </t>
  </si>
  <si>
    <t xml:space="preserve"> 1 January 2017.</t>
  </si>
  <si>
    <t>ILF's current quarter sales increased  6% against preceding quarter mainly due to higher volume of raw materials traded.</t>
  </si>
  <si>
    <t>During the quarter under review a final single tier dividend of 3.50 sen per ordinary share of RM0.25 each was paid in respect of the financial year ended 31.3.2014.</t>
  </si>
  <si>
    <t>Dividend declared</t>
  </si>
  <si>
    <t>Cumulative Todate</t>
  </si>
  <si>
    <t>52 days</t>
  </si>
  <si>
    <t>30 days</t>
  </si>
  <si>
    <t>Our management remains optimistic on all three sectors performance in Q3.</t>
  </si>
  <si>
    <t>Cumulative sales increased 14% due to higher contribution from surimi-based products and Indonesia fishery operations.</t>
  </si>
  <si>
    <t>However cumulative earnings only increased 4% mainly due to lower contribution in Q1 from East Malaysia and regional poultry operations.</t>
  </si>
  <si>
    <t>As at 30.9.2014, the Group held the following financial assets or liabilities that are measured at fair value:</t>
  </si>
  <si>
    <t>Currency option</t>
  </si>
  <si>
    <t>Changes in ownership interests in subsidiaries</t>
  </si>
  <si>
    <t>Segment information in respect of the Group's business segments for the first quarter ended 30.9.2014</t>
  </si>
  <si>
    <t xml:space="preserve">Dividend Paid </t>
  </si>
  <si>
    <t xml:space="preserve">MPM's current quarter sales increased 10% against corresponding quarter due to overall higher contribution from surimi-based products operations, </t>
  </si>
  <si>
    <t>Cumulative  earnings increased significantly due to higher contribution from Associate (Boilermech) and lower losses from Indonesia's oil palm operations.</t>
  </si>
  <si>
    <t>ILF's current quarter sales increased 8% against corresponding quarter mainly due to higher raw material trade volume and higher sales contribution from poultry farms operation.</t>
  </si>
  <si>
    <t>Cumulative sales increased 7% due to higher volume of feed raw materials traded as well as higher sales contribution from poultry operations.</t>
  </si>
  <si>
    <t xml:space="preserve">MPM's current quarter sales increased marginally. </t>
  </si>
  <si>
    <t>However earnings increased 23% due to lower losses from Indonesia plantation operations and higher contribution from Associate (Boilermech).</t>
  </si>
  <si>
    <t>MPM's current earnings however only increased 4% against corresponding quarter mainly due to lower fishmeal &amp; surimi contribution.</t>
  </si>
  <si>
    <t>Cumulative earnings increased 6% due to the same reasons.</t>
  </si>
  <si>
    <t>POA's current quarter earnings increased significantly due to higher FFB processed, higher contribution from Associate (Boilermech) as well as lower losses from Indonesia's oil palm operations.</t>
  </si>
  <si>
    <t>Current quarter earnings, increased 9% against corresponding quarter due to higher contributions from Peninsular Poultry operations.</t>
  </si>
  <si>
    <t xml:space="preserve">As at 19th November 2014, the Company holds 18,230,500 LHB Shares, representing approximately 36% of the total issued and paid-up capital of LHB. </t>
  </si>
  <si>
    <t>POA's cumulative sales increased 20% mainly due to higher FFB processed and higher CPO prices.</t>
  </si>
  <si>
    <t>POA's current quarter sales increased 8% against corresponding quarter mainly due to higher FFB processed. (CPO price: RM2,205 current qtr vs RM2,270 corresponding qtr).</t>
  </si>
  <si>
    <t>Indonesia fishery operation and new contribution from shrimp farming.</t>
  </si>
  <si>
    <t>Earnings however increased 14% against preceding quarter due to new contribution from shrimp farming as well as better fish catch in Peninsular East Coast.</t>
  </si>
  <si>
    <t>Earnings increased 39% against preceding quarter due to improved farming margin from Malaysia and Vietnam units.</t>
  </si>
  <si>
    <t>We expects Q3 performance to continue to improve against Q2.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</si>
</sst>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\(#,##0.0\)"/>
    <numFmt numFmtId="179" formatCode="0.0%"/>
    <numFmt numFmtId="180" formatCode="#,##0.000_);\(#,##0.000\)"/>
    <numFmt numFmtId="181" formatCode="_-* #,##0_-;\-* #,##0_-;_-* &quot;-&quot;??_-;_-@_-"/>
    <numFmt numFmtId="182" formatCode="_(* #,##0_);_(* \(#,##0\);_(* &quot;-&quot;??_);_(@_)"/>
    <numFmt numFmtId="183" formatCode="_(* #,##0.000_);_(* \(#,##0.000\);_(* &quot;-&quot;??_);_(@_)"/>
    <numFmt numFmtId="184" formatCode="_-* #,##0.000_-;\-* #,##0.000_-;_-* &quot;-&quot;??_-;_-@_-"/>
    <numFmt numFmtId="185" formatCode="_-* #,##0.0000_-;\-* #,##0.0000_-;_-* &quot;-&quot;??_-;_-@_-"/>
    <numFmt numFmtId="186" formatCode="_(* #,##0_);_(* \(#,##0\);_(* &quot;-&quot;????????_);_(@_)"/>
    <numFmt numFmtId="187" formatCode="_(* #,##0.0_);_(* \(#,##0.0\);_(* &quot;-&quot;??_);_(@_)"/>
    <numFmt numFmtId="188" formatCode="_(* #,##0.0000_);_(* \(#,##0.0000\);_(* &quot;-&quot;????_);_(@_)"/>
    <numFmt numFmtId="189" formatCode="_-* #,##0.00000_-;\-* #,##0.00000_-;_-* &quot;-&quot;??_-;_-@_-"/>
    <numFmt numFmtId="190" formatCode="_-* #,##0.000000_-;\-* #,##0.000000_-;_-* &quot;-&quot;??_-;_-@_-"/>
    <numFmt numFmtId="191" formatCode="_-* #,##0.0000000_-;\-* #,##0.0000000_-;_-* &quot;-&quot;??_-;_-@_-"/>
    <numFmt numFmtId="192" formatCode="_-* #,##0.0_-;\-* #,##0.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000"/>
    <numFmt numFmtId="198" formatCode="_(* #,##0.0000_);_(* \(#,##0.0000\);_(* &quot;-&quot;??_);_(@_)"/>
    <numFmt numFmtId="199" formatCode="0.000%"/>
    <numFmt numFmtId="200" formatCode="0.000"/>
    <numFmt numFmtId="201" formatCode="_-* #,##0.00\ _€_-;\-* #,##0.00\ _€_-;_-* &quot;-&quot;??\ _€_-;_-@_-"/>
    <numFmt numFmtId="202" formatCode="_(&quot;$&quot;* #,##0.000_);_(&quot;$&quot;* \(#,##0.000\);_(&quot;$&quot;* &quot;-&quot;??_);_(@_)"/>
    <numFmt numFmtId="203" formatCode="m\o\n\th\ d\,\ yyyy"/>
    <numFmt numFmtId="204" formatCode="#.00"/>
    <numFmt numFmtId="205" formatCode="#."/>
    <numFmt numFmtId="206" formatCode="#,##0.00\ ;\(#,##0.00\)"/>
    <numFmt numFmtId="207" formatCode="###,###,###,###;\(###,###,###,###\)"/>
    <numFmt numFmtId="208" formatCode="_-* #,##0\ _F_-;\-* #,##0\ _F_-;_-* &quot;-&quot;\ _F_-;_-@_-"/>
    <numFmt numFmtId="209" formatCode="_-* #,##0.00\ _F_-;\-* #,##0.00\ _F_-;_-* &quot;-&quot;??\ _F_-;_-@_-"/>
    <numFmt numFmtId="210" formatCode="#,##0&quot; F&quot;;\-#,##0&quot; F&quot;"/>
    <numFmt numFmtId="211" formatCode="#,###;\(#,##0\)"/>
    <numFmt numFmtId="212" formatCode="0%_);\(0%\)"/>
  </numFmts>
  <fonts count="99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4"/>
      <name val="Comic Sans MS"/>
      <family val="4"/>
    </font>
    <font>
      <b/>
      <sz val="10"/>
      <name val="Comic Sans MS"/>
      <family val="4"/>
    </font>
    <font>
      <u val="singleAccounting"/>
      <sz val="11"/>
      <name val="Comic Sans MS"/>
      <family val="4"/>
    </font>
    <font>
      <sz val="11"/>
      <name val="Comic Sans MS"/>
      <family val="4"/>
    </font>
    <font>
      <u val="doubleAccounting"/>
      <sz val="11"/>
      <name val="Arial"/>
      <family val="2"/>
    </font>
    <font>
      <b/>
      <u val="doubleAccounting"/>
      <sz val="11"/>
      <name val="Times New Roman"/>
      <family val="1"/>
    </font>
    <font>
      <sz val="18"/>
      <name val="Comic Sans MS"/>
      <family val="4"/>
    </font>
    <font>
      <b/>
      <sz val="18"/>
      <name val="Comic Sans MS"/>
      <family val="4"/>
    </font>
    <font>
      <u val="singleAccounting"/>
      <sz val="18"/>
      <name val="Comic Sans MS"/>
      <family val="4"/>
    </font>
    <font>
      <b/>
      <vertAlign val="subscript"/>
      <sz val="18"/>
      <name val="Comic Sans MS"/>
      <family val="4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Accounting"/>
      <sz val="14"/>
      <name val="Times New Roman"/>
      <family val="1"/>
    </font>
    <font>
      <u val="doubleAccounting"/>
      <sz val="14"/>
      <name val="Times New Roman"/>
      <family val="1"/>
    </font>
    <font>
      <u val="single"/>
      <sz val="14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sz val="12"/>
      <color indexed="22"/>
      <name val="Arial"/>
      <family val="2"/>
    </font>
    <font>
      <b/>
      <sz val="1"/>
      <color indexed="8"/>
      <name val="Courier"/>
      <family val="3"/>
    </font>
    <font>
      <sz val="11"/>
      <name val="Tms Rmn"/>
      <family val="0"/>
    </font>
    <font>
      <b/>
      <sz val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name val="Courier"/>
      <family val="3"/>
    </font>
    <font>
      <u val="singleAccounting"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81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81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81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81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81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81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81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8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81" fillId="2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81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81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82" fillId="24" borderId="0" applyNumberFormat="0" applyBorder="0" applyAlignment="0" applyProtection="0"/>
    <xf numFmtId="0" fontId="49" fillId="25" borderId="0" applyNumberFormat="0" applyBorder="0" applyAlignment="0" applyProtection="0"/>
    <xf numFmtId="0" fontId="82" fillId="26" borderId="0" applyNumberFormat="0" applyBorder="0" applyAlignment="0" applyProtection="0"/>
    <xf numFmtId="0" fontId="49" fillId="17" borderId="0" applyNumberFormat="0" applyBorder="0" applyAlignment="0" applyProtection="0"/>
    <xf numFmtId="0" fontId="82" fillId="27" borderId="0" applyNumberFormat="0" applyBorder="0" applyAlignment="0" applyProtection="0"/>
    <xf numFmtId="0" fontId="49" fillId="19" borderId="0" applyNumberFormat="0" applyBorder="0" applyAlignment="0" applyProtection="0"/>
    <xf numFmtId="0" fontId="82" fillId="28" borderId="0" applyNumberFormat="0" applyBorder="0" applyAlignment="0" applyProtection="0"/>
    <xf numFmtId="0" fontId="49" fillId="29" borderId="0" applyNumberFormat="0" applyBorder="0" applyAlignment="0" applyProtection="0"/>
    <xf numFmtId="0" fontId="82" fillId="30" borderId="0" applyNumberFormat="0" applyBorder="0" applyAlignment="0" applyProtection="0"/>
    <xf numFmtId="0" fontId="49" fillId="31" borderId="0" applyNumberFormat="0" applyBorder="0" applyAlignment="0" applyProtection="0"/>
    <xf numFmtId="0" fontId="82" fillId="32" borderId="0" applyNumberFormat="0" applyBorder="0" applyAlignment="0" applyProtection="0"/>
    <xf numFmtId="0" fontId="49" fillId="33" borderId="0" applyNumberFormat="0" applyBorder="0" applyAlignment="0" applyProtection="0"/>
    <xf numFmtId="0" fontId="82" fillId="34" borderId="0" applyNumberFormat="0" applyBorder="0" applyAlignment="0" applyProtection="0"/>
    <xf numFmtId="0" fontId="49" fillId="35" borderId="0" applyNumberFormat="0" applyBorder="0" applyAlignment="0" applyProtection="0"/>
    <xf numFmtId="0" fontId="82" fillId="36" borderId="0" applyNumberFormat="0" applyBorder="0" applyAlignment="0" applyProtection="0"/>
    <xf numFmtId="0" fontId="49" fillId="37" borderId="0" applyNumberFormat="0" applyBorder="0" applyAlignment="0" applyProtection="0"/>
    <xf numFmtId="0" fontId="82" fillId="38" borderId="0" applyNumberFormat="0" applyBorder="0" applyAlignment="0" applyProtection="0"/>
    <xf numFmtId="0" fontId="49" fillId="39" borderId="0" applyNumberFormat="0" applyBorder="0" applyAlignment="0" applyProtection="0"/>
    <xf numFmtId="0" fontId="82" fillId="40" borderId="0" applyNumberFormat="0" applyBorder="0" applyAlignment="0" applyProtection="0"/>
    <xf numFmtId="0" fontId="49" fillId="29" borderId="0" applyNumberFormat="0" applyBorder="0" applyAlignment="0" applyProtection="0"/>
    <xf numFmtId="0" fontId="82" fillId="41" borderId="0" applyNumberFormat="0" applyBorder="0" applyAlignment="0" applyProtection="0"/>
    <xf numFmtId="0" fontId="49" fillId="31" borderId="0" applyNumberFormat="0" applyBorder="0" applyAlignment="0" applyProtection="0"/>
    <xf numFmtId="0" fontId="82" fillId="42" borderId="0" applyNumberFormat="0" applyBorder="0" applyAlignment="0" applyProtection="0"/>
    <xf numFmtId="0" fontId="49" fillId="43" borderId="0" applyNumberFormat="0" applyBorder="0" applyAlignment="0" applyProtection="0"/>
    <xf numFmtId="0" fontId="83" fillId="44" borderId="0" applyNumberFormat="0" applyBorder="0" applyAlignment="0" applyProtection="0"/>
    <xf numFmtId="0" fontId="50" fillId="5" borderId="0" applyNumberFormat="0" applyBorder="0" applyAlignment="0" applyProtection="0"/>
    <xf numFmtId="0" fontId="84" fillId="45" borderId="1" applyNumberFormat="0" applyAlignment="0" applyProtection="0"/>
    <xf numFmtId="0" fontId="51" fillId="46" borderId="2" applyNumberFormat="0" applyAlignment="0" applyProtection="0"/>
    <xf numFmtId="0" fontId="85" fillId="47" borderId="3" applyNumberFormat="0" applyAlignment="0" applyProtection="0"/>
    <xf numFmtId="0" fontId="5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8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3" fontId="65" fillId="0" borderId="0">
      <alignment/>
      <protection locked="0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68" fillId="0" borderId="0" applyFont="0" applyFill="0" applyBorder="0" applyAlignment="0" applyProtection="0"/>
    <xf numFmtId="204" fontId="65" fillId="0" borderId="0">
      <alignment/>
      <protection locked="0"/>
    </xf>
    <xf numFmtId="0" fontId="24" fillId="0" borderId="0" applyNumberFormat="0" applyFill="0" applyBorder="0" applyAlignment="0" applyProtection="0"/>
    <xf numFmtId="0" fontId="87" fillId="49" borderId="0" applyNumberFormat="0" applyBorder="0" applyAlignment="0" applyProtection="0"/>
    <xf numFmtId="0" fontId="54" fillId="7" borderId="0" applyNumberFormat="0" applyBorder="0" applyAlignment="0" applyProtection="0"/>
    <xf numFmtId="38" fontId="1" fillId="46" borderId="0" applyNumberFormat="0" applyBorder="0" applyAlignment="0" applyProtection="0"/>
    <xf numFmtId="38" fontId="1" fillId="46" borderId="0" applyNumberFormat="0" applyBorder="0" applyAlignment="0" applyProtection="0"/>
    <xf numFmtId="14" fontId="9" fillId="11" borderId="5">
      <alignment horizontal="center" vertical="center" wrapText="1"/>
      <protection/>
    </xf>
    <xf numFmtId="0" fontId="88" fillId="0" borderId="6" applyNumberFormat="0" applyFill="0" applyAlignment="0" applyProtection="0"/>
    <xf numFmtId="0" fontId="55" fillId="0" borderId="7" applyNumberFormat="0" applyFill="0" applyAlignment="0" applyProtection="0"/>
    <xf numFmtId="0" fontId="38" fillId="0" borderId="0" applyNumberFormat="0" applyFont="0" applyFill="0" applyAlignment="0" applyProtection="0"/>
    <xf numFmtId="0" fontId="89" fillId="0" borderId="8" applyNumberFormat="0" applyFill="0" applyAlignment="0" applyProtection="0"/>
    <xf numFmtId="0" fontId="56" fillId="0" borderId="9" applyNumberFormat="0" applyFill="0" applyAlignment="0" applyProtection="0"/>
    <xf numFmtId="0" fontId="14" fillId="0" borderId="0" applyNumberFormat="0" applyFont="0" applyFill="0" applyAlignment="0" applyProtection="0"/>
    <xf numFmtId="0" fontId="90" fillId="0" borderId="10" applyNumberFormat="0" applyFill="0" applyAlignment="0" applyProtection="0"/>
    <xf numFmtId="0" fontId="57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69" fillId="0" borderId="0">
      <alignment/>
      <protection locked="0"/>
    </xf>
    <xf numFmtId="205" fontId="69" fillId="0" borderId="0">
      <alignment/>
      <protection locked="0"/>
    </xf>
    <xf numFmtId="0" fontId="23" fillId="0" borderId="0" applyNumberFormat="0" applyFill="0" applyBorder="0" applyAlignment="0" applyProtection="0"/>
    <xf numFmtId="0" fontId="91" fillId="50" borderId="1" applyNumberFormat="0" applyAlignment="0" applyProtection="0"/>
    <xf numFmtId="10" fontId="1" fillId="51" borderId="12" applyNumberFormat="0" applyBorder="0" applyAlignment="0" applyProtection="0"/>
    <xf numFmtId="10" fontId="1" fillId="51" borderId="12" applyNumberFormat="0" applyBorder="0" applyAlignment="0" applyProtection="0"/>
    <xf numFmtId="0" fontId="58" fillId="13" borderId="2" applyNumberFormat="0" applyAlignment="0" applyProtection="0"/>
    <xf numFmtId="0" fontId="58" fillId="13" borderId="2" applyNumberFormat="0" applyAlignment="0" applyProtection="0"/>
    <xf numFmtId="0" fontId="58" fillId="13" borderId="2" applyNumberFormat="0" applyAlignment="0" applyProtection="0"/>
    <xf numFmtId="206" fontId="70" fillId="0" borderId="0">
      <alignment/>
      <protection/>
    </xf>
    <xf numFmtId="0" fontId="71" fillId="0" borderId="0">
      <alignment horizontal="left"/>
      <protection/>
    </xf>
    <xf numFmtId="0" fontId="70" fillId="0" borderId="0">
      <alignment horizontal="left"/>
      <protection/>
    </xf>
    <xf numFmtId="207" fontId="72" fillId="0" borderId="0" applyFont="0" applyFill="0" applyBorder="0" applyProtection="0">
      <alignment horizontal="right"/>
    </xf>
    <xf numFmtId="0" fontId="92" fillId="0" borderId="13" applyNumberFormat="0" applyFill="0" applyAlignment="0" applyProtection="0"/>
    <xf numFmtId="0" fontId="59" fillId="0" borderId="14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68" fillId="0" borderId="0" applyFont="0" applyFill="0" applyBorder="0" applyAlignment="0" applyProtection="0"/>
    <xf numFmtId="0" fontId="93" fillId="52" borderId="0" applyNumberFormat="0" applyBorder="0" applyAlignment="0" applyProtection="0"/>
    <xf numFmtId="0" fontId="60" fillId="53" borderId="0" applyNumberFormat="0" applyBorder="0" applyAlignment="0" applyProtection="0"/>
    <xf numFmtId="211" fontId="0" fillId="0" borderId="0" applyFont="0" applyBorder="0">
      <alignment/>
      <protection/>
    </xf>
    <xf numFmtId="211" fontId="0" fillId="0" borderId="0" applyFont="0" applyBorder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94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0" fillId="54" borderId="15" applyNumberFormat="0" applyFont="0" applyAlignment="0" applyProtection="0"/>
    <xf numFmtId="0" fontId="0" fillId="51" borderId="16" applyNumberFormat="0" applyFont="0" applyAlignment="0" applyProtection="0"/>
    <xf numFmtId="0" fontId="0" fillId="51" borderId="16" applyNumberFormat="0" applyFont="0" applyAlignment="0" applyProtection="0"/>
    <xf numFmtId="206" fontId="70" fillId="0" borderId="17">
      <alignment/>
      <protection/>
    </xf>
    <xf numFmtId="206" fontId="70" fillId="0" borderId="18">
      <alignment/>
      <protection/>
    </xf>
    <xf numFmtId="0" fontId="95" fillId="45" borderId="19" applyNumberFormat="0" applyAlignment="0" applyProtection="0"/>
    <xf numFmtId="0" fontId="61" fillId="46" borderId="20" applyNumberFormat="0" applyAlignment="0" applyProtection="0"/>
    <xf numFmtId="0" fontId="71" fillId="0" borderId="21">
      <alignment/>
      <protection/>
    </xf>
    <xf numFmtId="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>
      <alignment/>
      <protection/>
    </xf>
    <xf numFmtId="0" fontId="73" fillId="0" borderId="0">
      <alignment/>
      <protection/>
    </xf>
    <xf numFmtId="0" fontId="75" fillId="0" borderId="0" applyFill="0" applyBorder="0" applyProtection="0">
      <alignment horizontal="left" vertical="top"/>
    </xf>
    <xf numFmtId="0" fontId="9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63" fillId="0" borderId="23" applyNumberFormat="0" applyFill="0" applyAlignment="0" applyProtection="0"/>
    <xf numFmtId="205" fontId="65" fillId="0" borderId="18">
      <alignment/>
      <protection locked="0"/>
    </xf>
    <xf numFmtId="2" fontId="68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>
      <alignment horizontal="center"/>
      <protection/>
    </xf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82" fontId="9" fillId="0" borderId="2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82" fontId="9" fillId="0" borderId="25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2" fontId="9" fillId="0" borderId="2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1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1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182" fontId="11" fillId="0" borderId="0" xfId="81" applyNumberFormat="1" applyFont="1" applyAlignment="1">
      <alignment/>
    </xf>
    <xf numFmtId="0" fontId="11" fillId="0" borderId="0" xfId="0" applyFont="1" applyBorder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10" fontId="2" fillId="0" borderId="27" xfId="259" applyNumberFormat="1" applyFont="1" applyFill="1" applyBorder="1" applyAlignment="1">
      <alignment/>
    </xf>
    <xf numFmtId="0" fontId="15" fillId="0" borderId="28" xfId="0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43" fontId="9" fillId="0" borderId="0" xfId="0" applyNumberFormat="1" applyFont="1" applyFill="1" applyAlignment="1">
      <alignment/>
    </xf>
    <xf numFmtId="182" fontId="9" fillId="0" borderId="21" xfId="0" applyNumberFormat="1" applyFont="1" applyFill="1" applyBorder="1" applyAlignment="1">
      <alignment/>
    </xf>
    <xf numFmtId="0" fontId="0" fillId="0" borderId="0" xfId="200" applyFill="1">
      <alignment/>
      <protection/>
    </xf>
    <xf numFmtId="0" fontId="2" fillId="0" borderId="0" xfId="200" applyFont="1" applyFill="1">
      <alignment/>
      <protection/>
    </xf>
    <xf numFmtId="0" fontId="2" fillId="0" borderId="0" xfId="200" applyFont="1" applyFill="1" applyAlignment="1">
      <alignment horizontal="center"/>
      <protection/>
    </xf>
    <xf numFmtId="182" fontId="2" fillId="0" borderId="0" xfId="92" applyNumberFormat="1" applyFont="1" applyFill="1" applyAlignment="1">
      <alignment horizontal="center"/>
    </xf>
    <xf numFmtId="182" fontId="2" fillId="0" borderId="21" xfId="92" applyNumberFormat="1" applyFont="1" applyFill="1" applyBorder="1" applyAlignment="1">
      <alignment horizontal="center"/>
    </xf>
    <xf numFmtId="182" fontId="2" fillId="0" borderId="12" xfId="92" applyNumberFormat="1" applyFont="1" applyFill="1" applyBorder="1" applyAlignment="1">
      <alignment/>
    </xf>
    <xf numFmtId="37" fontId="2" fillId="0" borderId="0" xfId="200" applyNumberFormat="1" applyFont="1" applyFill="1" applyAlignment="1">
      <alignment horizontal="center"/>
      <protection/>
    </xf>
    <xf numFmtId="182" fontId="2" fillId="0" borderId="12" xfId="92" applyNumberFormat="1" applyFont="1" applyFill="1" applyBorder="1" applyAlignment="1">
      <alignment horizontal="center"/>
    </xf>
    <xf numFmtId="37" fontId="2" fillId="0" borderId="0" xfId="92" applyNumberFormat="1" applyFont="1" applyFill="1" applyAlignment="1">
      <alignment horizontal="center"/>
    </xf>
    <xf numFmtId="37" fontId="2" fillId="0" borderId="0" xfId="200" applyNumberFormat="1" applyFont="1" applyFill="1" applyBorder="1" applyAlignment="1">
      <alignment horizontal="center"/>
      <protection/>
    </xf>
    <xf numFmtId="182" fontId="2" fillId="0" borderId="0" xfId="92" applyNumberFormat="1" applyFont="1" applyFill="1" applyBorder="1" applyAlignment="1">
      <alignment horizontal="center"/>
    </xf>
    <xf numFmtId="182" fontId="2" fillId="0" borderId="18" xfId="92" applyNumberFormat="1" applyFont="1" applyFill="1" applyBorder="1" applyAlignment="1">
      <alignment horizontal="center"/>
    </xf>
    <xf numFmtId="182" fontId="2" fillId="0" borderId="0" xfId="92" applyNumberFormat="1" applyFont="1" applyFill="1" applyAlignment="1">
      <alignment/>
    </xf>
    <xf numFmtId="182" fontId="2" fillId="0" borderId="0" xfId="92" applyNumberFormat="1" applyFont="1" applyFill="1" applyBorder="1" applyAlignment="1">
      <alignment/>
    </xf>
    <xf numFmtId="39" fontId="2" fillId="0" borderId="0" xfId="200" applyNumberFormat="1" applyFont="1" applyFill="1">
      <alignment/>
      <protection/>
    </xf>
    <xf numFmtId="39" fontId="0" fillId="0" borderId="0" xfId="200" applyNumberFormat="1" applyFill="1">
      <alignment/>
      <protection/>
    </xf>
    <xf numFmtId="0" fontId="15" fillId="0" borderId="0" xfId="200" applyFont="1" applyFill="1">
      <alignment/>
      <protection/>
    </xf>
    <xf numFmtId="179" fontId="2" fillId="0" borderId="28" xfId="259" applyNumberFormat="1" applyFont="1" applyFill="1" applyBorder="1" applyAlignment="1">
      <alignment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82" fontId="18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182" fontId="46" fillId="0" borderId="0" xfId="0" applyNumberFormat="1" applyFont="1" applyFill="1" applyAlignment="1">
      <alignment/>
    </xf>
    <xf numFmtId="0" fontId="27" fillId="0" borderId="0" xfId="200" applyFont="1" applyFill="1">
      <alignment/>
      <protection/>
    </xf>
    <xf numFmtId="0" fontId="27" fillId="0" borderId="0" xfId="200" applyFont="1" applyFill="1" applyAlignment="1">
      <alignment horizontal="center"/>
      <protection/>
    </xf>
    <xf numFmtId="0" fontId="8" fillId="0" borderId="0" xfId="211" applyFont="1" applyFill="1" applyAlignment="1">
      <alignment horizontal="left"/>
      <protection/>
    </xf>
    <xf numFmtId="0" fontId="0" fillId="0" borderId="0" xfId="211" applyFill="1">
      <alignment/>
      <protection/>
    </xf>
    <xf numFmtId="0" fontId="6" fillId="0" borderId="0" xfId="211" applyFont="1" applyFill="1">
      <alignment/>
      <protection/>
    </xf>
    <xf numFmtId="0" fontId="8" fillId="0" borderId="0" xfId="211" applyFont="1" applyFill="1">
      <alignment/>
      <protection/>
    </xf>
    <xf numFmtId="0" fontId="9" fillId="0" borderId="0" xfId="211" applyFont="1" applyFill="1">
      <alignment/>
      <protection/>
    </xf>
    <xf numFmtId="0" fontId="0" fillId="0" borderId="0" xfId="211" applyFill="1" applyAlignment="1">
      <alignment horizontal="center"/>
      <protection/>
    </xf>
    <xf numFmtId="0" fontId="3" fillId="0" borderId="0" xfId="211" applyFont="1" applyFill="1" applyAlignment="1">
      <alignment horizontal="center"/>
      <protection/>
    </xf>
    <xf numFmtId="0" fontId="3" fillId="0" borderId="0" xfId="211" applyFont="1" applyFill="1" applyAlignment="1">
      <alignment horizontal="left"/>
      <protection/>
    </xf>
    <xf numFmtId="0" fontId="4" fillId="0" borderId="0" xfId="211" applyFont="1" applyFill="1" applyAlignment="1">
      <alignment horizontal="center"/>
      <protection/>
    </xf>
    <xf numFmtId="0" fontId="4" fillId="0" borderId="0" xfId="211" applyFont="1" applyFill="1" applyAlignment="1">
      <alignment horizontal="left"/>
      <protection/>
    </xf>
    <xf numFmtId="0" fontId="27" fillId="0" borderId="0" xfId="211" applyFont="1" applyFill="1">
      <alignment/>
      <protection/>
    </xf>
    <xf numFmtId="0" fontId="27" fillId="0" borderId="31" xfId="211" applyFont="1" applyFill="1" applyBorder="1" applyAlignment="1">
      <alignment horizontal="center"/>
      <protection/>
    </xf>
    <xf numFmtId="0" fontId="4" fillId="0" borderId="29" xfId="211" applyFont="1" applyFill="1" applyBorder="1" applyAlignment="1">
      <alignment horizontal="center"/>
      <protection/>
    </xf>
    <xf numFmtId="0" fontId="4" fillId="0" borderId="32" xfId="211" applyFont="1" applyFill="1" applyBorder="1" applyAlignment="1">
      <alignment horizontal="center"/>
      <protection/>
    </xf>
    <xf numFmtId="0" fontId="27" fillId="0" borderId="33" xfId="211" applyFont="1" applyFill="1" applyBorder="1" applyAlignment="1">
      <alignment horizontal="center"/>
      <protection/>
    </xf>
    <xf numFmtId="0" fontId="4" fillId="0" borderId="24" xfId="211" applyFont="1" applyFill="1" applyBorder="1" applyAlignment="1">
      <alignment horizontal="center"/>
      <protection/>
    </xf>
    <xf numFmtId="0" fontId="4" fillId="0" borderId="34" xfId="211" applyFont="1" applyFill="1" applyBorder="1" applyAlignment="1">
      <alignment horizontal="center"/>
      <protection/>
    </xf>
    <xf numFmtId="0" fontId="4" fillId="0" borderId="24" xfId="211" applyFont="1" applyFill="1" applyBorder="1">
      <alignment/>
      <protection/>
    </xf>
    <xf numFmtId="0" fontId="27" fillId="0" borderId="24" xfId="211" applyFont="1" applyFill="1" applyBorder="1">
      <alignment/>
      <protection/>
    </xf>
    <xf numFmtId="0" fontId="27" fillId="0" borderId="35" xfId="211" applyFont="1" applyFill="1" applyBorder="1" applyAlignment="1">
      <alignment horizontal="center"/>
      <protection/>
    </xf>
    <xf numFmtId="0" fontId="4" fillId="0" borderId="30" xfId="211" applyFont="1" applyFill="1" applyBorder="1" applyAlignment="1">
      <alignment horizontal="center"/>
      <protection/>
    </xf>
    <xf numFmtId="0" fontId="27" fillId="0" borderId="36" xfId="211" applyFont="1" applyFill="1" applyBorder="1" applyAlignment="1">
      <alignment horizontal="center"/>
      <protection/>
    </xf>
    <xf numFmtId="0" fontId="4" fillId="0" borderId="12" xfId="211" applyFont="1" applyFill="1" applyBorder="1" applyAlignment="1">
      <alignment horizontal="center"/>
      <protection/>
    </xf>
    <xf numFmtId="0" fontId="27" fillId="0" borderId="33" xfId="211" applyFont="1" applyFill="1" applyBorder="1">
      <alignment/>
      <protection/>
    </xf>
    <xf numFmtId="9" fontId="10" fillId="0" borderId="24" xfId="268" applyFont="1" applyFill="1" applyBorder="1" applyAlignment="1">
      <alignment horizontal="center"/>
    </xf>
    <xf numFmtId="9" fontId="10" fillId="0" borderId="24" xfId="268" applyNumberFormat="1" applyFont="1" applyFill="1" applyBorder="1" applyAlignment="1">
      <alignment horizontal="center"/>
    </xf>
    <xf numFmtId="181" fontId="19" fillId="0" borderId="24" xfId="85" applyNumberFormat="1" applyFont="1" applyFill="1" applyBorder="1" applyAlignment="1">
      <alignment/>
    </xf>
    <xf numFmtId="181" fontId="10" fillId="0" borderId="37" xfId="85" applyNumberFormat="1" applyFont="1" applyFill="1" applyBorder="1" applyAlignment="1">
      <alignment/>
    </xf>
    <xf numFmtId="0" fontId="27" fillId="0" borderId="35" xfId="211" applyFont="1" applyFill="1" applyBorder="1">
      <alignment/>
      <protection/>
    </xf>
    <xf numFmtId="0" fontId="27" fillId="0" borderId="30" xfId="211" applyFont="1" applyFill="1" applyBorder="1">
      <alignment/>
      <protection/>
    </xf>
    <xf numFmtId="0" fontId="27" fillId="0" borderId="30" xfId="211" applyFont="1" applyFill="1" applyBorder="1" applyAlignment="1">
      <alignment horizontal="center"/>
      <protection/>
    </xf>
    <xf numFmtId="0" fontId="27" fillId="0" borderId="21" xfId="211" applyFont="1" applyFill="1" applyBorder="1">
      <alignment/>
      <protection/>
    </xf>
    <xf numFmtId="182" fontId="18" fillId="0" borderId="17" xfId="211" applyNumberFormat="1" applyFont="1" applyFill="1" applyBorder="1">
      <alignment/>
      <protection/>
    </xf>
    <xf numFmtId="0" fontId="27" fillId="0" borderId="36" xfId="211" applyFont="1" applyFill="1" applyBorder="1">
      <alignment/>
      <protection/>
    </xf>
    <xf numFmtId="181" fontId="19" fillId="0" borderId="12" xfId="85" applyNumberFormat="1" applyFont="1" applyFill="1" applyBorder="1" applyAlignment="1">
      <alignment/>
    </xf>
    <xf numFmtId="0" fontId="27" fillId="0" borderId="25" xfId="211" applyFont="1" applyFill="1" applyBorder="1">
      <alignment/>
      <protection/>
    </xf>
    <xf numFmtId="0" fontId="27" fillId="0" borderId="25" xfId="211" applyFont="1" applyFill="1" applyBorder="1" applyAlignment="1">
      <alignment horizontal="center"/>
      <protection/>
    </xf>
    <xf numFmtId="0" fontId="27" fillId="0" borderId="38" xfId="211" applyFont="1" applyFill="1" applyBorder="1" applyAlignment="1">
      <alignment horizontal="center"/>
      <protection/>
    </xf>
    <xf numFmtId="181" fontId="19" fillId="0" borderId="0" xfId="100" applyNumberFormat="1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4" fillId="0" borderId="31" xfId="211" applyFont="1" applyFill="1" applyBorder="1" applyAlignment="1">
      <alignment horizontal="center"/>
      <protection/>
    </xf>
    <xf numFmtId="0" fontId="4" fillId="0" borderId="12" xfId="211" applyFont="1" applyFill="1" applyBorder="1" applyAlignment="1">
      <alignment horizontal="center" wrapText="1"/>
      <protection/>
    </xf>
    <xf numFmtId="0" fontId="27" fillId="0" borderId="33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9" fontId="10" fillId="0" borderId="24" xfId="297" applyNumberFormat="1" applyFont="1" applyFill="1" applyBorder="1" applyAlignment="1">
      <alignment horizontal="center"/>
    </xf>
    <xf numFmtId="9" fontId="10" fillId="0" borderId="24" xfId="297" applyFont="1" applyFill="1" applyBorder="1" applyAlignment="1">
      <alignment horizontal="center"/>
    </xf>
    <xf numFmtId="0" fontId="27" fillId="0" borderId="30" xfId="0" applyFont="1" applyFill="1" applyBorder="1" applyAlignment="1">
      <alignment/>
    </xf>
    <xf numFmtId="181" fontId="19" fillId="0" borderId="30" xfId="100" applyNumberFormat="1" applyFont="1" applyFill="1" applyBorder="1" applyAlignment="1">
      <alignment/>
    </xf>
    <xf numFmtId="9" fontId="10" fillId="0" borderId="12" xfId="297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81" fontId="10" fillId="0" borderId="12" xfId="100" applyNumberFormat="1" applyFont="1" applyFill="1" applyBorder="1" applyAlignment="1">
      <alignment/>
    </xf>
    <xf numFmtId="182" fontId="10" fillId="0" borderId="38" xfId="0" applyNumberFormat="1" applyFont="1" applyFill="1" applyBorder="1" applyAlignment="1">
      <alignment horizontal="center"/>
    </xf>
    <xf numFmtId="182" fontId="10" fillId="0" borderId="25" xfId="0" applyNumberFormat="1" applyFont="1" applyFill="1" applyBorder="1" applyAlignment="1">
      <alignment/>
    </xf>
    <xf numFmtId="181" fontId="10" fillId="0" borderId="25" xfId="100" applyNumberFormat="1" applyFont="1" applyFill="1" applyBorder="1" applyAlignment="1">
      <alignment horizontal="center"/>
    </xf>
    <xf numFmtId="182" fontId="32" fillId="0" borderId="38" xfId="100" applyNumberFormat="1" applyFont="1" applyFill="1" applyBorder="1" applyAlignment="1">
      <alignment/>
    </xf>
    <xf numFmtId="181" fontId="10" fillId="0" borderId="0" xfId="10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181" fontId="10" fillId="0" borderId="0" xfId="100" applyNumberFormat="1" applyFont="1" applyFill="1" applyBorder="1" applyAlignment="1">
      <alignment horizontal="center"/>
    </xf>
    <xf numFmtId="182" fontId="21" fillId="0" borderId="0" xfId="100" applyNumberFormat="1" applyFont="1" applyFill="1" applyBorder="1" applyAlignment="1">
      <alignment/>
    </xf>
    <xf numFmtId="43" fontId="10" fillId="0" borderId="0" xfId="100" applyFont="1" applyFill="1" applyAlignment="1">
      <alignment/>
    </xf>
    <xf numFmtId="0" fontId="10" fillId="0" borderId="0" xfId="0" applyFont="1" applyFill="1" applyAlignment="1">
      <alignment/>
    </xf>
    <xf numFmtId="181" fontId="10" fillId="0" borderId="0" xfId="100" applyNumberFormat="1" applyFont="1" applyFill="1" applyAlignment="1">
      <alignment/>
    </xf>
    <xf numFmtId="182" fontId="10" fillId="0" borderId="0" xfId="100" applyNumberFormat="1" applyFont="1" applyFill="1" applyAlignment="1">
      <alignment horizontal="center"/>
    </xf>
    <xf numFmtId="182" fontId="18" fillId="0" borderId="0" xfId="100" applyNumberFormat="1" applyFont="1" applyFill="1" applyAlignment="1">
      <alignment/>
    </xf>
    <xf numFmtId="186" fontId="18" fillId="0" borderId="0" xfId="10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81" fontId="18" fillId="0" borderId="0" xfId="10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justify"/>
    </xf>
    <xf numFmtId="43" fontId="10" fillId="0" borderId="26" xfId="100" applyFont="1" applyFill="1" applyBorder="1" applyAlignment="1">
      <alignment/>
    </xf>
    <xf numFmtId="182" fontId="0" fillId="0" borderId="0" xfId="100" applyNumberFormat="1" applyFont="1" applyFill="1" applyAlignment="1">
      <alignment/>
    </xf>
    <xf numFmtId="182" fontId="46" fillId="0" borderId="0" xfId="100" applyNumberFormat="1" applyFont="1" applyFill="1" applyAlignment="1">
      <alignment/>
    </xf>
    <xf numFmtId="182" fontId="47" fillId="0" borderId="0" xfId="100" applyNumberFormat="1" applyFont="1" applyFill="1" applyAlignment="1">
      <alignment/>
    </xf>
    <xf numFmtId="182" fontId="0" fillId="0" borderId="0" xfId="100" applyNumberFormat="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3" fillId="0" borderId="33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179" fontId="2" fillId="0" borderId="0" xfId="259" applyNumberFormat="1" applyFont="1" applyFill="1" applyAlignment="1">
      <alignment/>
    </xf>
    <xf numFmtId="181" fontId="2" fillId="0" borderId="24" xfId="0" applyNumberFormat="1" applyFont="1" applyFill="1" applyBorder="1" applyAlignment="1">
      <alignment/>
    </xf>
    <xf numFmtId="181" fontId="11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81" fontId="2" fillId="0" borderId="24" xfId="81" applyNumberFormat="1" applyFont="1" applyFill="1" applyBorder="1" applyAlignment="1">
      <alignment/>
    </xf>
    <xf numFmtId="181" fontId="2" fillId="0" borderId="0" xfId="81" applyNumberFormat="1" applyFont="1" applyFill="1" applyBorder="1" applyAlignment="1">
      <alignment/>
    </xf>
    <xf numFmtId="182" fontId="2" fillId="0" borderId="24" xfId="81" applyNumberFormat="1" applyFont="1" applyFill="1" applyBorder="1" applyAlignment="1">
      <alignment/>
    </xf>
    <xf numFmtId="37" fontId="2" fillId="0" borderId="24" xfId="81" applyNumberFormat="1" applyFont="1" applyFill="1" applyBorder="1" applyAlignment="1">
      <alignment/>
    </xf>
    <xf numFmtId="37" fontId="2" fillId="0" borderId="0" xfId="81" applyNumberFormat="1" applyFont="1" applyFill="1" applyBorder="1" applyAlignment="1">
      <alignment/>
    </xf>
    <xf numFmtId="43" fontId="2" fillId="0" borderId="24" xfId="81" applyFont="1" applyFill="1" applyBorder="1" applyAlignment="1">
      <alignment/>
    </xf>
    <xf numFmtId="182" fontId="43" fillId="0" borderId="24" xfId="81" applyNumberFormat="1" applyFont="1" applyFill="1" applyBorder="1" applyAlignment="1">
      <alignment/>
    </xf>
    <xf numFmtId="181" fontId="43" fillId="0" borderId="0" xfId="81" applyNumberFormat="1" applyFont="1" applyFill="1" applyBorder="1" applyAlignment="1">
      <alignment/>
    </xf>
    <xf numFmtId="10" fontId="2" fillId="0" borderId="0" xfId="259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82" fontId="45" fillId="0" borderId="24" xfId="81" applyNumberFormat="1" applyFont="1" applyFill="1" applyBorder="1" applyAlignment="1">
      <alignment/>
    </xf>
    <xf numFmtId="181" fontId="2" fillId="0" borderId="39" xfId="81" applyNumberFormat="1" applyFont="1" applyFill="1" applyBorder="1" applyAlignment="1">
      <alignment/>
    </xf>
    <xf numFmtId="179" fontId="2" fillId="0" borderId="24" xfId="259" applyNumberFormat="1" applyFont="1" applyFill="1" applyBorder="1" applyAlignment="1">
      <alignment/>
    </xf>
    <xf numFmtId="181" fontId="2" fillId="0" borderId="37" xfId="81" applyNumberFormat="1" applyFont="1" applyFill="1" applyBorder="1" applyAlignment="1">
      <alignment/>
    </xf>
    <xf numFmtId="182" fontId="2" fillId="0" borderId="39" xfId="81" applyNumberFormat="1" applyFont="1" applyFill="1" applyBorder="1" applyAlignment="1">
      <alignment/>
    </xf>
    <xf numFmtId="182" fontId="2" fillId="0" borderId="0" xfId="81" applyNumberFormat="1" applyFont="1" applyFill="1" applyBorder="1" applyAlignment="1">
      <alignment/>
    </xf>
    <xf numFmtId="181" fontId="2" fillId="0" borderId="39" xfId="0" applyNumberFormat="1" applyFont="1" applyFill="1" applyBorder="1" applyAlignment="1">
      <alignment/>
    </xf>
    <xf numFmtId="43" fontId="2" fillId="0" borderId="39" xfId="81" applyFont="1" applyFill="1" applyBorder="1" applyAlignment="1">
      <alignment/>
    </xf>
    <xf numFmtId="183" fontId="2" fillId="0" borderId="24" xfId="0" applyNumberFormat="1" applyFont="1" applyFill="1" applyBorder="1" applyAlignment="1">
      <alignment/>
    </xf>
    <xf numFmtId="43" fontId="2" fillId="0" borderId="0" xfId="81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81" fontId="2" fillId="0" borderId="39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181" fontId="2" fillId="0" borderId="30" xfId="0" applyNumberFormat="1" applyFont="1" applyFill="1" applyBorder="1" applyAlignment="1">
      <alignment horizontal="center"/>
    </xf>
    <xf numFmtId="182" fontId="0" fillId="0" borderId="0" xfId="81" applyNumberFormat="1" applyFont="1" applyFill="1" applyAlignment="1">
      <alignment/>
    </xf>
    <xf numFmtId="0" fontId="35" fillId="0" borderId="0" xfId="195" applyFont="1" applyAlignment="1">
      <alignment horizontal="left"/>
      <protection/>
    </xf>
    <xf numFmtId="0" fontId="34" fillId="0" borderId="0" xfId="195" applyFont="1">
      <alignment/>
      <protection/>
    </xf>
    <xf numFmtId="0" fontId="35" fillId="0" borderId="0" xfId="195" applyFont="1">
      <alignment/>
      <protection/>
    </xf>
    <xf numFmtId="0" fontId="34" fillId="0" borderId="0" xfId="195" applyFont="1" applyAlignment="1">
      <alignment horizontal="center"/>
      <protection/>
    </xf>
    <xf numFmtId="0" fontId="34" fillId="0" borderId="0" xfId="195" applyFont="1" applyAlignment="1">
      <alignment horizontal="left"/>
      <protection/>
    </xf>
    <xf numFmtId="0" fontId="28" fillId="0" borderId="0" xfId="195" applyFont="1" applyAlignment="1">
      <alignment horizontal="center"/>
      <protection/>
    </xf>
    <xf numFmtId="0" fontId="28" fillId="0" borderId="0" xfId="195" applyFont="1" applyAlignment="1">
      <alignment horizontal="left"/>
      <protection/>
    </xf>
    <xf numFmtId="0" fontId="25" fillId="0" borderId="0" xfId="195" applyFont="1">
      <alignment/>
      <protection/>
    </xf>
    <xf numFmtId="0" fontId="8" fillId="0" borderId="0" xfId="195" applyFont="1" applyAlignment="1">
      <alignment vertical="center"/>
      <protection/>
    </xf>
    <xf numFmtId="0" fontId="28" fillId="0" borderId="0" xfId="195" applyFont="1">
      <alignment/>
      <protection/>
    </xf>
    <xf numFmtId="0" fontId="35" fillId="0" borderId="0" xfId="195" applyNumberFormat="1" applyFont="1" applyAlignment="1">
      <alignment horizontal="center"/>
      <protection/>
    </xf>
    <xf numFmtId="0" fontId="29" fillId="0" borderId="0" xfId="195" applyFont="1">
      <alignment/>
      <protection/>
    </xf>
    <xf numFmtId="0" fontId="35" fillId="0" borderId="0" xfId="195" applyFont="1" applyAlignment="1">
      <alignment horizontal="center"/>
      <protection/>
    </xf>
    <xf numFmtId="0" fontId="26" fillId="0" borderId="0" xfId="195" applyFont="1" applyBorder="1" applyAlignment="1">
      <alignment horizontal="center"/>
      <protection/>
    </xf>
    <xf numFmtId="181" fontId="30" fillId="0" borderId="0" xfId="85" applyNumberFormat="1" applyFont="1" applyAlignment="1">
      <alignment/>
    </xf>
    <xf numFmtId="181" fontId="36" fillId="0" borderId="0" xfId="85" applyNumberFormat="1" applyFont="1" applyAlignment="1">
      <alignment/>
    </xf>
    <xf numFmtId="181" fontId="31" fillId="0" borderId="0" xfId="85" applyNumberFormat="1" applyFont="1" applyAlignment="1">
      <alignment/>
    </xf>
    <xf numFmtId="181" fontId="28" fillId="0" borderId="0" xfId="85" applyNumberFormat="1" applyFont="1" applyAlignment="1">
      <alignment/>
    </xf>
    <xf numFmtId="181" fontId="35" fillId="0" borderId="0" xfId="85" applyNumberFormat="1" applyFont="1" applyAlignment="1">
      <alignment/>
    </xf>
    <xf numFmtId="0" fontId="31" fillId="0" borderId="0" xfId="195" applyFont="1" applyAlignment="1">
      <alignment horizontal="left"/>
      <protection/>
    </xf>
    <xf numFmtId="0" fontId="11" fillId="0" borderId="0" xfId="195" applyFont="1">
      <alignment/>
      <protection/>
    </xf>
    <xf numFmtId="0" fontId="4" fillId="0" borderId="38" xfId="211" applyFont="1" applyFill="1" applyBorder="1" applyAlignment="1">
      <alignment horizontal="center"/>
      <protection/>
    </xf>
    <xf numFmtId="181" fontId="10" fillId="0" borderId="24" xfId="85" applyNumberFormat="1" applyFont="1" applyFill="1" applyBorder="1" applyAlignment="1">
      <alignment/>
    </xf>
    <xf numFmtId="181" fontId="18" fillId="0" borderId="24" xfId="85" applyNumberFormat="1" applyFont="1" applyFill="1" applyBorder="1" applyAlignment="1">
      <alignment/>
    </xf>
    <xf numFmtId="182" fontId="4" fillId="0" borderId="29" xfId="81" applyNumberFormat="1" applyFont="1" applyFill="1" applyBorder="1" applyAlignment="1">
      <alignment horizontal="center"/>
    </xf>
    <xf numFmtId="182" fontId="4" fillId="0" borderId="30" xfId="81" applyNumberFormat="1" applyFont="1" applyFill="1" applyBorder="1" applyAlignment="1">
      <alignment horizontal="center"/>
    </xf>
    <xf numFmtId="182" fontId="4" fillId="0" borderId="38" xfId="81" applyNumberFormat="1" applyFont="1" applyFill="1" applyBorder="1" applyAlignment="1">
      <alignment horizontal="center"/>
    </xf>
    <xf numFmtId="182" fontId="4" fillId="0" borderId="12" xfId="81" applyNumberFormat="1" applyFont="1" applyFill="1" applyBorder="1" applyAlignment="1">
      <alignment horizontal="center"/>
    </xf>
    <xf numFmtId="182" fontId="4" fillId="0" borderId="17" xfId="81" applyNumberFormat="1" applyFont="1" applyFill="1" applyBorder="1" applyAlignment="1">
      <alignment horizontal="center"/>
    </xf>
    <xf numFmtId="182" fontId="4" fillId="0" borderId="36" xfId="81" applyNumberFormat="1" applyFont="1" applyFill="1" applyBorder="1" applyAlignment="1">
      <alignment horizontal="center"/>
    </xf>
    <xf numFmtId="182" fontId="10" fillId="0" borderId="29" xfId="81" applyNumberFormat="1" applyFont="1" applyFill="1" applyBorder="1" applyAlignment="1">
      <alignment/>
    </xf>
    <xf numFmtId="182" fontId="10" fillId="0" borderId="24" xfId="81" applyNumberFormat="1" applyFont="1" applyFill="1" applyBorder="1" applyAlignment="1">
      <alignment/>
    </xf>
    <xf numFmtId="182" fontId="10" fillId="0" borderId="30" xfId="81" applyNumberFormat="1" applyFont="1" applyFill="1" applyBorder="1" applyAlignment="1">
      <alignment/>
    </xf>
    <xf numFmtId="0" fontId="4" fillId="0" borderId="40" xfId="211" applyFont="1" applyFill="1" applyBorder="1" applyAlignment="1">
      <alignment horizontal="center"/>
      <protection/>
    </xf>
    <xf numFmtId="182" fontId="4" fillId="0" borderId="40" xfId="81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182" fontId="27" fillId="0" borderId="24" xfId="81" applyNumberFormat="1" applyFont="1" applyFill="1" applyBorder="1" applyAlignment="1">
      <alignment/>
    </xf>
    <xf numFmtId="182" fontId="27" fillId="0" borderId="24" xfId="81" applyNumberFormat="1" applyFont="1" applyFill="1" applyBorder="1" applyAlignment="1">
      <alignment horizontal="center"/>
    </xf>
    <xf numFmtId="181" fontId="10" fillId="0" borderId="24" xfId="100" applyNumberFormat="1" applyFont="1" applyFill="1" applyBorder="1" applyAlignment="1">
      <alignment/>
    </xf>
    <xf numFmtId="181" fontId="18" fillId="0" borderId="24" xfId="100" applyNumberFormat="1" applyFont="1" applyFill="1" applyBorder="1" applyAlignment="1">
      <alignment/>
    </xf>
    <xf numFmtId="182" fontId="18" fillId="0" borderId="24" xfId="81" applyNumberFormat="1" applyFont="1" applyFill="1" applyBorder="1" applyAlignment="1">
      <alignment/>
    </xf>
    <xf numFmtId="14" fontId="3" fillId="0" borderId="24" xfId="0" applyNumberFormat="1" applyFont="1" applyFill="1" applyBorder="1" applyAlignment="1">
      <alignment horizontal="center"/>
    </xf>
    <xf numFmtId="0" fontId="3" fillId="55" borderId="0" xfId="0" applyFont="1" applyFill="1" applyAlignment="1">
      <alignment/>
    </xf>
    <xf numFmtId="0" fontId="2" fillId="55" borderId="0" xfId="0" applyFont="1" applyFill="1" applyAlignment="1">
      <alignment/>
    </xf>
    <xf numFmtId="179" fontId="2" fillId="55" borderId="0" xfId="259" applyNumberFormat="1" applyFont="1" applyFill="1" applyAlignment="1">
      <alignment/>
    </xf>
    <xf numFmtId="181" fontId="2" fillId="55" borderId="24" xfId="81" applyNumberFormat="1" applyFont="1" applyFill="1" applyBorder="1" applyAlignment="1">
      <alignment/>
    </xf>
    <xf numFmtId="181" fontId="2" fillId="55" borderId="0" xfId="81" applyNumberFormat="1" applyFont="1" applyFill="1" applyBorder="1" applyAlignment="1">
      <alignment/>
    </xf>
    <xf numFmtId="182" fontId="2" fillId="55" borderId="24" xfId="81" applyNumberFormat="1" applyFont="1" applyFill="1" applyBorder="1" applyAlignment="1">
      <alignment/>
    </xf>
    <xf numFmtId="179" fontId="2" fillId="55" borderId="24" xfId="259" applyNumberFormat="1" applyFont="1" applyFill="1" applyBorder="1" applyAlignment="1">
      <alignment/>
    </xf>
    <xf numFmtId="182" fontId="0" fillId="0" borderId="18" xfId="0" applyNumberFormat="1" applyFill="1" applyBorder="1" applyAlignment="1">
      <alignment/>
    </xf>
    <xf numFmtId="181" fontId="2" fillId="0" borderId="30" xfId="81" applyNumberFormat="1" applyFont="1" applyFill="1" applyBorder="1" applyAlignment="1">
      <alignment/>
    </xf>
    <xf numFmtId="181" fontId="12" fillId="0" borderId="0" xfId="0" applyNumberFormat="1" applyFont="1" applyFill="1" applyAlignment="1">
      <alignment/>
    </xf>
    <xf numFmtId="43" fontId="11" fillId="0" borderId="0" xfId="81" applyFont="1" applyFill="1" applyAlignment="1">
      <alignment/>
    </xf>
    <xf numFmtId="182" fontId="11" fillId="0" borderId="0" xfId="81" applyNumberFormat="1" applyFont="1" applyFill="1" applyAlignment="1">
      <alignment/>
    </xf>
    <xf numFmtId="181" fontId="11" fillId="0" borderId="0" xfId="81" applyNumberFormat="1" applyFont="1" applyFill="1" applyAlignment="1">
      <alignment/>
    </xf>
    <xf numFmtId="182" fontId="8" fillId="0" borderId="0" xfId="81" applyNumberFormat="1" applyFont="1" applyFill="1" applyAlignment="1">
      <alignment horizontal="center"/>
    </xf>
    <xf numFmtId="37" fontId="11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82" fontId="38" fillId="0" borderId="0" xfId="106" applyNumberFormat="1" applyFont="1" applyFill="1" applyAlignment="1">
      <alignment/>
    </xf>
    <xf numFmtId="182" fontId="9" fillId="0" borderId="0" xfId="106" applyNumberFormat="1" applyFont="1" applyFill="1" applyAlignment="1">
      <alignment/>
    </xf>
    <xf numFmtId="182" fontId="4" fillId="0" borderId="0" xfId="106" applyNumberFormat="1" applyFont="1" applyFill="1" applyAlignment="1">
      <alignment horizontal="center"/>
    </xf>
    <xf numFmtId="182" fontId="9" fillId="0" borderId="29" xfId="106" applyNumberFormat="1" applyFont="1" applyFill="1" applyBorder="1" applyAlignment="1">
      <alignment/>
    </xf>
    <xf numFmtId="182" fontId="9" fillId="0" borderId="24" xfId="106" applyNumberFormat="1" applyFont="1" applyFill="1" applyBorder="1" applyAlignment="1">
      <alignment/>
    </xf>
    <xf numFmtId="182" fontId="9" fillId="0" borderId="25" xfId="106" applyNumberFormat="1" applyFont="1" applyFill="1" applyBorder="1" applyAlignment="1">
      <alignment/>
    </xf>
    <xf numFmtId="182" fontId="9" fillId="0" borderId="30" xfId="106" applyNumberFormat="1" applyFont="1" applyFill="1" applyBorder="1" applyAlignment="1">
      <alignment/>
    </xf>
    <xf numFmtId="182" fontId="9" fillId="0" borderId="12" xfId="106" applyNumberFormat="1" applyFont="1" applyFill="1" applyBorder="1" applyAlignment="1">
      <alignment/>
    </xf>
    <xf numFmtId="182" fontId="9" fillId="0" borderId="18" xfId="106" applyNumberFormat="1" applyFont="1" applyFill="1" applyBorder="1" applyAlignment="1">
      <alignment/>
    </xf>
    <xf numFmtId="9" fontId="9" fillId="0" borderId="0" xfId="303" applyFont="1" applyFill="1" applyAlignment="1">
      <alignment horizontal="center"/>
    </xf>
    <xf numFmtId="9" fontId="0" fillId="0" borderId="0" xfId="303" applyFont="1" applyFill="1" applyAlignment="1">
      <alignment/>
    </xf>
    <xf numFmtId="181" fontId="10" fillId="0" borderId="0" xfId="106" applyNumberFormat="1" applyFont="1" applyFill="1" applyAlignment="1">
      <alignment/>
    </xf>
    <xf numFmtId="182" fontId="9" fillId="0" borderId="26" xfId="106" applyNumberFormat="1" applyFont="1" applyFill="1" applyBorder="1" applyAlignment="1">
      <alignment/>
    </xf>
    <xf numFmtId="43" fontId="9" fillId="0" borderId="0" xfId="106" applyFont="1" applyFill="1" applyBorder="1" applyAlignment="1">
      <alignment/>
    </xf>
    <xf numFmtId="182" fontId="9" fillId="0" borderId="0" xfId="106" applyNumberFormat="1" applyFont="1" applyFill="1" applyBorder="1" applyAlignment="1">
      <alignment/>
    </xf>
    <xf numFmtId="182" fontId="33" fillId="0" borderId="0" xfId="106" applyNumberFormat="1" applyFont="1" applyFill="1" applyAlignment="1">
      <alignment/>
    </xf>
    <xf numFmtId="43" fontId="33" fillId="0" borderId="0" xfId="106" applyFont="1" applyFill="1" applyAlignment="1">
      <alignment/>
    </xf>
    <xf numFmtId="43" fontId="19" fillId="0" borderId="0" xfId="106" applyFont="1" applyFill="1" applyAlignment="1">
      <alignment/>
    </xf>
    <xf numFmtId="182" fontId="4" fillId="0" borderId="0" xfId="106" applyNumberFormat="1" applyFont="1" applyFill="1" applyAlignment="1">
      <alignment/>
    </xf>
    <xf numFmtId="192" fontId="4" fillId="0" borderId="0" xfId="106" applyNumberFormat="1" applyFont="1" applyFill="1" applyAlignment="1">
      <alignment/>
    </xf>
    <xf numFmtId="43" fontId="10" fillId="0" borderId="0" xfId="106" applyFont="1" applyFill="1" applyAlignment="1">
      <alignment/>
    </xf>
    <xf numFmtId="0" fontId="11" fillId="0" borderId="0" xfId="195" applyFont="1" applyAlignment="1">
      <alignment horizontal="center"/>
      <protection/>
    </xf>
    <xf numFmtId="0" fontId="11" fillId="0" borderId="0" xfId="195" applyFont="1" applyAlignment="1">
      <alignment horizontal="left"/>
      <protection/>
    </xf>
    <xf numFmtId="0" fontId="11" fillId="0" borderId="0" xfId="195" applyFont="1" applyFill="1" applyAlignment="1">
      <alignment horizontal="center"/>
      <protection/>
    </xf>
    <xf numFmtId="0" fontId="11" fillId="0" borderId="0" xfId="195" applyFont="1" applyFill="1" applyAlignment="1">
      <alignment horizontal="left"/>
      <protection/>
    </xf>
    <xf numFmtId="0" fontId="11" fillId="0" borderId="0" xfId="195" applyFont="1" applyFill="1">
      <alignment/>
      <protection/>
    </xf>
    <xf numFmtId="0" fontId="8" fillId="0" borderId="0" xfId="195" applyFont="1">
      <alignment/>
      <protection/>
    </xf>
    <xf numFmtId="43" fontId="8" fillId="0" borderId="0" xfId="85" applyFont="1" applyAlignment="1">
      <alignment/>
    </xf>
    <xf numFmtId="43" fontId="8" fillId="0" borderId="18" xfId="85" applyFont="1" applyBorder="1" applyAlignment="1">
      <alignment/>
    </xf>
    <xf numFmtId="0" fontId="8" fillId="0" borderId="0" xfId="195" applyFont="1" applyBorder="1" applyAlignment="1">
      <alignment horizontal="center" wrapText="1"/>
      <protection/>
    </xf>
    <xf numFmtId="0" fontId="8" fillId="0" borderId="0" xfId="195" applyFont="1" applyAlignment="1">
      <alignment horizontal="center"/>
      <protection/>
    </xf>
    <xf numFmtId="181" fontId="77" fillId="0" borderId="0" xfId="85" applyNumberFormat="1" applyFont="1" applyAlignment="1">
      <alignment/>
    </xf>
    <xf numFmtId="0" fontId="0" fillId="0" borderId="0" xfId="195" applyFont="1">
      <alignment/>
      <protection/>
    </xf>
    <xf numFmtId="181" fontId="27" fillId="0" borderId="0" xfId="85" applyNumberFormat="1" applyFont="1" applyAlignment="1">
      <alignment/>
    </xf>
    <xf numFmtId="181" fontId="78" fillId="0" borderId="0" xfId="85" applyNumberFormat="1" applyFont="1" applyAlignment="1">
      <alignment/>
    </xf>
    <xf numFmtId="181" fontId="11" fillId="0" borderId="0" xfId="85" applyNumberFormat="1" applyFont="1" applyAlignment="1">
      <alignment/>
    </xf>
    <xf numFmtId="0" fontId="79" fillId="0" borderId="0" xfId="195" applyFont="1">
      <alignment/>
      <protection/>
    </xf>
    <xf numFmtId="182" fontId="79" fillId="0" borderId="0" xfId="85" applyNumberFormat="1" applyFont="1" applyAlignment="1">
      <alignment/>
    </xf>
    <xf numFmtId="182" fontId="79" fillId="0" borderId="18" xfId="195" applyNumberFormat="1" applyFont="1" applyBorder="1">
      <alignment/>
      <protection/>
    </xf>
    <xf numFmtId="182" fontId="79" fillId="0" borderId="0" xfId="195" applyNumberFormat="1" applyFont="1" applyBorder="1">
      <alignment/>
      <protection/>
    </xf>
    <xf numFmtId="182" fontId="11" fillId="0" borderId="0" xfId="85" applyNumberFormat="1" applyFont="1" applyAlignment="1">
      <alignment/>
    </xf>
    <xf numFmtId="0" fontId="11" fillId="0" borderId="0" xfId="195" applyFont="1" applyBorder="1">
      <alignment/>
      <protection/>
    </xf>
    <xf numFmtId="43" fontId="11" fillId="0" borderId="0" xfId="85" applyFont="1" applyBorder="1" applyAlignment="1">
      <alignment/>
    </xf>
    <xf numFmtId="0" fontId="8" fillId="0" borderId="0" xfId="195" applyFont="1" applyAlignment="1">
      <alignment horizontal="left"/>
      <protection/>
    </xf>
    <xf numFmtId="179" fontId="10" fillId="0" borderId="12" xfId="297" applyNumberFormat="1" applyFont="1" applyFill="1" applyBorder="1" applyAlignment="1">
      <alignment horizontal="center"/>
    </xf>
    <xf numFmtId="179" fontId="10" fillId="0" borderId="24" xfId="297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9" fontId="10" fillId="0" borderId="12" xfId="268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9" fontId="0" fillId="0" borderId="0" xfId="259" applyFont="1" applyFill="1" applyAlignment="1">
      <alignment/>
    </xf>
    <xf numFmtId="181" fontId="19" fillId="0" borderId="24" xfId="85" applyNumberFormat="1" applyFont="1" applyFill="1" applyBorder="1" applyAlignment="1">
      <alignment horizontal="center"/>
    </xf>
    <xf numFmtId="181" fontId="10" fillId="0" borderId="37" xfId="85" applyNumberFormat="1" applyFont="1" applyFill="1" applyBorder="1" applyAlignment="1">
      <alignment horizontal="center"/>
    </xf>
    <xf numFmtId="182" fontId="10" fillId="0" borderId="0" xfId="81" applyNumberFormat="1" applyFont="1" applyFill="1" applyAlignment="1">
      <alignment/>
    </xf>
    <xf numFmtId="181" fontId="18" fillId="0" borderId="12" xfId="85" applyNumberFormat="1" applyFont="1" applyFill="1" applyBorder="1" applyAlignment="1">
      <alignment/>
    </xf>
    <xf numFmtId="0" fontId="3" fillId="0" borderId="0" xfId="200" applyFont="1" applyFill="1" applyAlignment="1">
      <alignment horizontal="center"/>
      <protection/>
    </xf>
    <xf numFmtId="0" fontId="3" fillId="0" borderId="0" xfId="200" applyFont="1" applyFill="1">
      <alignment/>
      <protection/>
    </xf>
    <xf numFmtId="181" fontId="10" fillId="0" borderId="0" xfId="92" applyNumberFormat="1" applyFont="1" applyFill="1" applyAlignment="1">
      <alignment/>
    </xf>
    <xf numFmtId="0" fontId="0" fillId="0" borderId="0" xfId="200" applyFill="1" applyAlignment="1">
      <alignment horizontal="center"/>
      <protection/>
    </xf>
    <xf numFmtId="181" fontId="18" fillId="0" borderId="0" xfId="92" applyNumberFormat="1" applyFont="1" applyFill="1" applyAlignment="1">
      <alignment/>
    </xf>
    <xf numFmtId="0" fontId="0" fillId="0" borderId="0" xfId="200" applyFont="1" applyFill="1" applyAlignment="1">
      <alignment horizontal="center"/>
      <protection/>
    </xf>
    <xf numFmtId="0" fontId="22" fillId="0" borderId="0" xfId="200" applyFont="1" applyFill="1">
      <alignment/>
      <protection/>
    </xf>
    <xf numFmtId="181" fontId="0" fillId="0" borderId="0" xfId="200" applyNumberFormat="1" applyFill="1">
      <alignment/>
      <protection/>
    </xf>
    <xf numFmtId="181" fontId="18" fillId="0" borderId="0" xfId="200" applyNumberFormat="1" applyFont="1" applyFill="1">
      <alignment/>
      <protection/>
    </xf>
    <xf numFmtId="181" fontId="0" fillId="0" borderId="18" xfId="200" applyNumberFormat="1" applyFill="1" applyBorder="1">
      <alignment/>
      <protection/>
    </xf>
    <xf numFmtId="0" fontId="10" fillId="0" borderId="0" xfId="200" applyFont="1" applyFill="1">
      <alignment/>
      <protection/>
    </xf>
    <xf numFmtId="181" fontId="10" fillId="0" borderId="18" xfId="92" applyNumberFormat="1" applyFont="1" applyFill="1" applyBorder="1" applyAlignment="1">
      <alignment/>
    </xf>
    <xf numFmtId="0" fontId="9" fillId="0" borderId="0" xfId="200" applyFont="1" applyFill="1">
      <alignment/>
      <protection/>
    </xf>
    <xf numFmtId="181" fontId="10" fillId="0" borderId="0" xfId="92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1" fontId="43" fillId="0" borderId="24" xfId="81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81" fontId="2" fillId="0" borderId="30" xfId="0" applyNumberFormat="1" applyFont="1" applyFill="1" applyBorder="1" applyAlignment="1">
      <alignment/>
    </xf>
    <xf numFmtId="181" fontId="44" fillId="55" borderId="24" xfId="81" applyNumberFormat="1" applyFont="1" applyFill="1" applyBorder="1" applyAlignment="1">
      <alignment/>
    </xf>
    <xf numFmtId="0" fontId="2" fillId="55" borderId="24" xfId="0" applyFont="1" applyFill="1" applyBorder="1" applyAlignment="1">
      <alignment/>
    </xf>
    <xf numFmtId="181" fontId="44" fillId="55" borderId="0" xfId="81" applyNumberFormat="1" applyFont="1" applyFill="1" applyBorder="1" applyAlignment="1">
      <alignment/>
    </xf>
    <xf numFmtId="181" fontId="2" fillId="55" borderId="24" xfId="0" applyNumberFormat="1" applyFont="1" applyFill="1" applyBorder="1" applyAlignment="1">
      <alignment/>
    </xf>
    <xf numFmtId="0" fontId="12" fillId="0" borderId="0" xfId="200" applyFont="1" applyFill="1" applyAlignment="1">
      <alignment horizontal="center"/>
      <protection/>
    </xf>
    <xf numFmtId="0" fontId="12" fillId="0" borderId="0" xfId="200" applyFont="1" applyFill="1">
      <alignment/>
      <protection/>
    </xf>
    <xf numFmtId="0" fontId="12" fillId="0" borderId="0" xfId="200" applyFont="1" applyFill="1" applyAlignment="1">
      <alignment horizontal="left"/>
      <protection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1" fontId="11" fillId="0" borderId="0" xfId="81" applyNumberFormat="1" applyFont="1" applyFill="1" applyAlignment="1">
      <alignment horizontal="center"/>
    </xf>
    <xf numFmtId="37" fontId="11" fillId="0" borderId="0" xfId="81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182" fontId="8" fillId="0" borderId="0" xfId="81" applyNumberFormat="1" applyFont="1" applyFill="1" applyAlignment="1">
      <alignment/>
    </xf>
    <xf numFmtId="182" fontId="11" fillId="0" borderId="18" xfId="81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43" fontId="8" fillId="0" borderId="0" xfId="81" applyFont="1" applyFill="1" applyAlignment="1">
      <alignment/>
    </xf>
    <xf numFmtId="43" fontId="0" fillId="0" borderId="0" xfId="81" applyFont="1" applyFill="1" applyBorder="1" applyAlignment="1">
      <alignment/>
    </xf>
    <xf numFmtId="182" fontId="0" fillId="0" borderId="0" xfId="81" applyNumberFormat="1" applyFont="1" applyFill="1" applyBorder="1" applyAlignment="1">
      <alignment horizontal="center"/>
    </xf>
    <xf numFmtId="43" fontId="0" fillId="0" borderId="0" xfId="81" applyFont="1" applyFill="1" applyAlignment="1">
      <alignment/>
    </xf>
    <xf numFmtId="43" fontId="9" fillId="0" borderId="0" xfId="81" applyFont="1" applyFill="1" applyAlignment="1">
      <alignment/>
    </xf>
    <xf numFmtId="10" fontId="2" fillId="0" borderId="28" xfId="259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3" fontId="0" fillId="0" borderId="0" xfId="81" applyFont="1" applyFill="1" applyBorder="1" applyAlignment="1">
      <alignment horizontal="center"/>
    </xf>
    <xf numFmtId="9" fontId="10" fillId="0" borderId="29" xfId="268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</cellXfs>
  <cellStyles count="30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10" xfId="83"/>
    <cellStyle name="Comma 11" xfId="84"/>
    <cellStyle name="Comma 11 2" xfId="85"/>
    <cellStyle name="Comma 12" xfId="86"/>
    <cellStyle name="Comma 13" xfId="87"/>
    <cellStyle name="Comma 13 2" xfId="88"/>
    <cellStyle name="Comma 14" xfId="89"/>
    <cellStyle name="Comma 15" xfId="90"/>
    <cellStyle name="Comma 16" xfId="91"/>
    <cellStyle name="Comma 2" xfId="92"/>
    <cellStyle name="Comma 2 2" xfId="93"/>
    <cellStyle name="Comma 2 3" xfId="94"/>
    <cellStyle name="Comma 2 4" xfId="95"/>
    <cellStyle name="Comma 2 4 2" xfId="96"/>
    <cellStyle name="Comma 2 5" xfId="97"/>
    <cellStyle name="Comma 2 6" xfId="98"/>
    <cellStyle name="Comma 2 6 2" xfId="99"/>
    <cellStyle name="Comma 3" xfId="100"/>
    <cellStyle name="Comma 3 2" xfId="101"/>
    <cellStyle name="Comma 3 2 2" xfId="102"/>
    <cellStyle name="Comma 3 3" xfId="103"/>
    <cellStyle name="Comma 4" xfId="104"/>
    <cellStyle name="Comma 4 2" xfId="105"/>
    <cellStyle name="Comma 5" xfId="106"/>
    <cellStyle name="Comma 5 2" xfId="107"/>
    <cellStyle name="Comma 6" xfId="108"/>
    <cellStyle name="Comma 7" xfId="109"/>
    <cellStyle name="Comma 8" xfId="110"/>
    <cellStyle name="Comma 9" xfId="111"/>
    <cellStyle name="Comma0" xfId="112"/>
    <cellStyle name="Currency" xfId="113"/>
    <cellStyle name="Currency [0]" xfId="114"/>
    <cellStyle name="Currency 2" xfId="115"/>
    <cellStyle name="Currency 2 2" xfId="116"/>
    <cellStyle name="Currency 2 3" xfId="117"/>
    <cellStyle name="Currency 2 4" xfId="118"/>
    <cellStyle name="Currency 3" xfId="119"/>
    <cellStyle name="Currency 3 2" xfId="120"/>
    <cellStyle name="Currency 3 3" xfId="121"/>
    <cellStyle name="Currency 3 4" xfId="122"/>
    <cellStyle name="Currency 4" xfId="123"/>
    <cellStyle name="Currency 4 2" xfId="124"/>
    <cellStyle name="Currency 4 3" xfId="125"/>
    <cellStyle name="Currency 4 4" xfId="126"/>
    <cellStyle name="Currency 5" xfId="127"/>
    <cellStyle name="Currency 5 2" xfId="128"/>
    <cellStyle name="Currency 5 3" xfId="129"/>
    <cellStyle name="Currency 5 4" xfId="130"/>
    <cellStyle name="Currency 6" xfId="131"/>
    <cellStyle name="Currency0" xfId="132"/>
    <cellStyle name="Date" xfId="133"/>
    <cellStyle name="En-tête 1" xfId="134"/>
    <cellStyle name="En-tête 2" xfId="135"/>
    <cellStyle name="Explanatory Text" xfId="136"/>
    <cellStyle name="Explanatory Text 2" xfId="137"/>
    <cellStyle name="Financier0" xfId="138"/>
    <cellStyle name="Fixed" xfId="139"/>
    <cellStyle name="Followed Hyperlink" xfId="140"/>
    <cellStyle name="Good" xfId="141"/>
    <cellStyle name="Good 2" xfId="142"/>
    <cellStyle name="Grey" xfId="143"/>
    <cellStyle name="Grey 2" xfId="144"/>
    <cellStyle name="Heading" xfId="145"/>
    <cellStyle name="Heading 1" xfId="146"/>
    <cellStyle name="Heading 1 2" xfId="147"/>
    <cellStyle name="Heading 1 3" xfId="148"/>
    <cellStyle name="Heading 2" xfId="149"/>
    <cellStyle name="Heading 2 2" xfId="150"/>
    <cellStyle name="Heading 2 3" xfId="151"/>
    <cellStyle name="Heading 3" xfId="152"/>
    <cellStyle name="Heading 3 2" xfId="153"/>
    <cellStyle name="Heading 4" xfId="154"/>
    <cellStyle name="Heading 4 2" xfId="155"/>
    <cellStyle name="Heading1" xfId="156"/>
    <cellStyle name="Heading2" xfId="157"/>
    <cellStyle name="Hyperlink" xfId="158"/>
    <cellStyle name="Input" xfId="159"/>
    <cellStyle name="Input [yellow]" xfId="160"/>
    <cellStyle name="Input [yellow] 2" xfId="161"/>
    <cellStyle name="Input 2" xfId="162"/>
    <cellStyle name="Input 3" xfId="163"/>
    <cellStyle name="Input 4" xfId="164"/>
    <cellStyle name="Item Number" xfId="165"/>
    <cellStyle name="Item Sub-Head" xfId="166"/>
    <cellStyle name="Item Text" xfId="167"/>
    <cellStyle name="jk" xfId="168"/>
    <cellStyle name="Linked Cell" xfId="169"/>
    <cellStyle name="Linked Cell 2" xfId="170"/>
    <cellStyle name="Milliers [0]_AI STIM" xfId="171"/>
    <cellStyle name="Milliers_AI STIM" xfId="172"/>
    <cellStyle name="Monétaire [0]_AI STIM" xfId="173"/>
    <cellStyle name="Monétaire_AI STIM" xfId="174"/>
    <cellStyle name="Monétaire0" xfId="175"/>
    <cellStyle name="Neutral" xfId="176"/>
    <cellStyle name="Neutral 2" xfId="177"/>
    <cellStyle name="No" xfId="178"/>
    <cellStyle name="No 2" xfId="179"/>
    <cellStyle name="Normal - Style1" xfId="180"/>
    <cellStyle name="Normal - Style2" xfId="181"/>
    <cellStyle name="Normal - Style3" xfId="182"/>
    <cellStyle name="Normal - Style4" xfId="183"/>
    <cellStyle name="Normal - Style5" xfId="184"/>
    <cellStyle name="Normal - Style6" xfId="185"/>
    <cellStyle name="Normal - Style7" xfId="186"/>
    <cellStyle name="Normal - Style8" xfId="187"/>
    <cellStyle name="Normal 10" xfId="188"/>
    <cellStyle name="Normal 11" xfId="189"/>
    <cellStyle name="Normal 12" xfId="190"/>
    <cellStyle name="Normal 12 2" xfId="191"/>
    <cellStyle name="Normal 12 3" xfId="192"/>
    <cellStyle name="Normal 13" xfId="193"/>
    <cellStyle name="Normal 14" xfId="194"/>
    <cellStyle name="Normal 15" xfId="195"/>
    <cellStyle name="Normal 16" xfId="196"/>
    <cellStyle name="Normal 17" xfId="197"/>
    <cellStyle name="Normal 18" xfId="198"/>
    <cellStyle name="Normal 19" xfId="199"/>
    <cellStyle name="Normal 2" xfId="200"/>
    <cellStyle name="Normal 2 2" xfId="201"/>
    <cellStyle name="Normal 2 2 2" xfId="202"/>
    <cellStyle name="Normal 2 2 3" xfId="203"/>
    <cellStyle name="Normal 2 2 4" xfId="204"/>
    <cellStyle name="Normal 2 3" xfId="205"/>
    <cellStyle name="Normal 20" xfId="206"/>
    <cellStyle name="Normal 21" xfId="207"/>
    <cellStyle name="Normal 22" xfId="208"/>
    <cellStyle name="Normal 23" xfId="209"/>
    <cellStyle name="Normal 24" xfId="210"/>
    <cellStyle name="Normal 24 2" xfId="211"/>
    <cellStyle name="Normal 25" xfId="212"/>
    <cellStyle name="Normal 26" xfId="213"/>
    <cellStyle name="Normal 26 2" xfId="214"/>
    <cellStyle name="Normal 27" xfId="215"/>
    <cellStyle name="Normal 27 2" xfId="216"/>
    <cellStyle name="Normal 28" xfId="217"/>
    <cellStyle name="Normal 28 2" xfId="218"/>
    <cellStyle name="Normal 29" xfId="219"/>
    <cellStyle name="Normal 29 2" xfId="220"/>
    <cellStyle name="Normal 3" xfId="221"/>
    <cellStyle name="Normal 3 2" xfId="222"/>
    <cellStyle name="Normal 3 3" xfId="223"/>
    <cellStyle name="Normal 3 4" xfId="224"/>
    <cellStyle name="Normal 3 5" xfId="225"/>
    <cellStyle name="Normal 30" xfId="226"/>
    <cellStyle name="Normal 30 2" xfId="227"/>
    <cellStyle name="Normal 31" xfId="228"/>
    <cellStyle name="Normal 31 2" xfId="229"/>
    <cellStyle name="Normal 32" xfId="230"/>
    <cellStyle name="Normal 32 2" xfId="231"/>
    <cellStyle name="Normal 33" xfId="232"/>
    <cellStyle name="Normal 33 2" xfId="233"/>
    <cellStyle name="Normal 34" xfId="234"/>
    <cellStyle name="Normal 35" xfId="235"/>
    <cellStyle name="Normal 36" xfId="236"/>
    <cellStyle name="Normal 37" xfId="237"/>
    <cellStyle name="Normal 37 2" xfId="238"/>
    <cellStyle name="Normal 38" xfId="239"/>
    <cellStyle name="Normal 38 2" xfId="240"/>
    <cellStyle name="Normal 39" xfId="241"/>
    <cellStyle name="Normal 4" xfId="242"/>
    <cellStyle name="Normal 4 2" xfId="243"/>
    <cellStyle name="Normal 5" xfId="244"/>
    <cellStyle name="Normal 6" xfId="245"/>
    <cellStyle name="Normal 6 2" xfId="246"/>
    <cellStyle name="Normal 7" xfId="247"/>
    <cellStyle name="Normal 8" xfId="248"/>
    <cellStyle name="Normal 8 2" xfId="249"/>
    <cellStyle name="Normal 9" xfId="250"/>
    <cellStyle name="Note" xfId="251"/>
    <cellStyle name="Note 2" xfId="252"/>
    <cellStyle name="Note 3" xfId="253"/>
    <cellStyle name="Number Sub-Total" xfId="254"/>
    <cellStyle name="Number Total" xfId="255"/>
    <cellStyle name="Output" xfId="256"/>
    <cellStyle name="Output 2" xfId="257"/>
    <cellStyle name="Page Head" xfId="258"/>
    <cellStyle name="Percent" xfId="259"/>
    <cellStyle name="Percent (0)" xfId="260"/>
    <cellStyle name="Percent [2]" xfId="261"/>
    <cellStyle name="Percent [2] 2" xfId="262"/>
    <cellStyle name="Percent 10" xfId="263"/>
    <cellStyle name="Percent 11" xfId="264"/>
    <cellStyle name="Percent 12" xfId="265"/>
    <cellStyle name="Percent 13" xfId="266"/>
    <cellStyle name="Percent 14" xfId="267"/>
    <cellStyle name="Percent 14 2" xfId="268"/>
    <cellStyle name="Percent 15" xfId="269"/>
    <cellStyle name="Percent 16" xfId="270"/>
    <cellStyle name="Percent 16 2" xfId="271"/>
    <cellStyle name="Percent 17" xfId="272"/>
    <cellStyle name="Percent 17 2" xfId="273"/>
    <cellStyle name="Percent 18" xfId="274"/>
    <cellStyle name="Percent 18 2" xfId="275"/>
    <cellStyle name="Percent 19" xfId="276"/>
    <cellStyle name="Percent 19 2" xfId="277"/>
    <cellStyle name="Percent 2" xfId="278"/>
    <cellStyle name="Percent 2 2" xfId="279"/>
    <cellStyle name="Percent 2 3" xfId="280"/>
    <cellStyle name="Percent 2 3 2" xfId="281"/>
    <cellStyle name="Percent 20" xfId="282"/>
    <cellStyle name="Percent 20 2" xfId="283"/>
    <cellStyle name="Percent 21" xfId="284"/>
    <cellStyle name="Percent 21 2" xfId="285"/>
    <cellStyle name="Percent 22" xfId="286"/>
    <cellStyle name="Percent 22 2" xfId="287"/>
    <cellStyle name="Percent 23" xfId="288"/>
    <cellStyle name="Percent 23 2" xfId="289"/>
    <cellStyle name="Percent 24" xfId="290"/>
    <cellStyle name="Percent 25" xfId="291"/>
    <cellStyle name="Percent 26" xfId="292"/>
    <cellStyle name="Percent 27" xfId="293"/>
    <cellStyle name="Percent 27 2" xfId="294"/>
    <cellStyle name="Percent 28" xfId="295"/>
    <cellStyle name="Percent 29" xfId="296"/>
    <cellStyle name="Percent 3" xfId="297"/>
    <cellStyle name="Percent 3 2" xfId="298"/>
    <cellStyle name="Percent 3 2 2" xfId="299"/>
    <cellStyle name="Percent 3 3" xfId="300"/>
    <cellStyle name="Percent 4" xfId="301"/>
    <cellStyle name="Percent 4 2" xfId="302"/>
    <cellStyle name="Percent 5" xfId="303"/>
    <cellStyle name="Percent 6" xfId="304"/>
    <cellStyle name="Percent 7" xfId="305"/>
    <cellStyle name="Percent 8" xfId="306"/>
    <cellStyle name="Percent 9" xfId="307"/>
    <cellStyle name="Statement Head" xfId="308"/>
    <cellStyle name="Style 1" xfId="309"/>
    <cellStyle name="Tickmark" xfId="310"/>
    <cellStyle name="Title" xfId="311"/>
    <cellStyle name="Title 2" xfId="312"/>
    <cellStyle name="Total" xfId="313"/>
    <cellStyle name="Total 2" xfId="314"/>
    <cellStyle name="Total 3" xfId="315"/>
    <cellStyle name="Virgule fixe" xfId="316"/>
    <cellStyle name="Warning Text" xfId="317"/>
    <cellStyle name="Warning Text 2" xfId="318"/>
    <cellStyle name="year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8</xdr:row>
      <xdr:rowOff>209550</xdr:rowOff>
    </xdr:from>
    <xdr:to>
      <xdr:col>5</xdr:col>
      <xdr:colOff>1123950</xdr:colOff>
      <xdr:row>8</xdr:row>
      <xdr:rowOff>228600</xdr:rowOff>
    </xdr:to>
    <xdr:sp>
      <xdr:nvSpPr>
        <xdr:cNvPr id="1" name="Straight Arrow Connector 4"/>
        <xdr:cNvSpPr>
          <a:spLocks/>
        </xdr:cNvSpPr>
      </xdr:nvSpPr>
      <xdr:spPr>
        <a:xfrm flipH="1" flipV="1">
          <a:off x="3695700" y="2552700"/>
          <a:ext cx="23526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238125</xdr:rowOff>
    </xdr:from>
    <xdr:to>
      <xdr:col>9</xdr:col>
      <xdr:colOff>19050</xdr:colOff>
      <xdr:row>8</xdr:row>
      <xdr:rowOff>238125</xdr:rowOff>
    </xdr:to>
    <xdr:sp>
      <xdr:nvSpPr>
        <xdr:cNvPr id="2" name="Straight Arrow Connector 8"/>
        <xdr:cNvSpPr>
          <a:spLocks/>
        </xdr:cNvSpPr>
      </xdr:nvSpPr>
      <xdr:spPr>
        <a:xfrm>
          <a:off x="7458075" y="2581275"/>
          <a:ext cx="3333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ykoon\AppData\Local\Microsoft\Windows\Temporary%20Internet%20Files\Content.Outlook\B6DKSR2U\QL%20Qtrly%20announcement-1st%20quarter%2030.6.2014-Final-A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15\QL%20Consol%2030.9.2014\Copy%20of%20QLRE%20Cash%20Flow%20Sept'14_1411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S-30.6.2014"/>
      <sheetName val="Condensed SCI-30.6.2014"/>
      <sheetName val="Condensed BS-30.6.2014"/>
      <sheetName val="Bursa notes-30.6.14"/>
      <sheetName val="IFS Notes-30.6.2014"/>
      <sheetName val="Condensed Equity-30.6.2014"/>
      <sheetName val="Condensed CF-30.6.2014"/>
      <sheetName val="Sheet1"/>
    </sheetNames>
    <sheetDataSet>
      <sheetData sheetId="3">
        <row r="162">
          <cell r="F162">
            <v>1248029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LR Group CF-Q2 30.9.14"/>
      <sheetName val="QLR Group CF - Q1 2012"/>
    </sheetNames>
    <sheetDataSet>
      <sheetData sheetId="0">
        <row r="60">
          <cell r="F60">
            <v>-15648.91597737415</v>
          </cell>
        </row>
        <row r="68">
          <cell r="F68">
            <v>2166</v>
          </cell>
        </row>
        <row r="75">
          <cell r="F75">
            <v>-120071.46211271362</v>
          </cell>
        </row>
        <row r="76">
          <cell r="F76">
            <v>6323.055514980093</v>
          </cell>
        </row>
        <row r="84">
          <cell r="F84">
            <v>-11855</v>
          </cell>
        </row>
        <row r="91">
          <cell r="F91">
            <v>-3599</v>
          </cell>
        </row>
        <row r="92">
          <cell r="F92">
            <v>-43681.02933</v>
          </cell>
        </row>
        <row r="95">
          <cell r="F95">
            <v>155907.16845461144</v>
          </cell>
        </row>
        <row r="105">
          <cell r="F105">
            <v>253157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70" zoomScaleNormal="70" zoomScalePageLayoutView="0" workbookViewId="0" topLeftCell="A1">
      <pane xSplit="6" ySplit="11" topLeftCell="G3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L32" sqref="L32"/>
    </sheetView>
  </sheetViews>
  <sheetFormatPr defaultColWidth="9.140625" defaultRowHeight="12.75"/>
  <cols>
    <col min="1" max="2" width="9.140625" style="96" customWidth="1"/>
    <col min="3" max="3" width="13.140625" style="96" customWidth="1"/>
    <col min="4" max="4" width="20.421875" style="96" customWidth="1"/>
    <col min="5" max="5" width="10.28125" style="96" bestFit="1" customWidth="1"/>
    <col min="6" max="6" width="12.28125" style="96" customWidth="1"/>
    <col min="7" max="7" width="20.8515625" style="96" customWidth="1"/>
    <col min="8" max="8" width="11.8515625" style="96" customWidth="1"/>
    <col min="9" max="9" width="21.00390625" style="96" customWidth="1"/>
    <col min="10" max="10" width="11.7109375" style="96" customWidth="1"/>
    <col min="11" max="11" width="13.421875" style="96" customWidth="1"/>
    <col min="12" max="12" width="18.28125" style="96" customWidth="1"/>
    <col min="13" max="13" width="12.00390625" style="96" customWidth="1"/>
    <col min="14" max="14" width="23.00390625" style="96" customWidth="1"/>
    <col min="15" max="15" width="10.57421875" style="96" customWidth="1"/>
    <col min="16" max="16" width="13.140625" style="96" bestFit="1" customWidth="1"/>
    <col min="17" max="16384" width="9.140625" style="96" customWidth="1"/>
  </cols>
  <sheetData>
    <row r="1" s="39" customFormat="1" ht="27">
      <c r="A1" s="38" t="s">
        <v>213</v>
      </c>
    </row>
    <row r="2" s="39" customFormat="1" ht="22.5">
      <c r="A2" s="40" t="s">
        <v>3</v>
      </c>
    </row>
    <row r="3" s="39" customFormat="1" ht="22.5">
      <c r="A3" s="41"/>
    </row>
    <row r="4" s="39" customFormat="1" ht="22.5">
      <c r="A4" s="40" t="s">
        <v>306</v>
      </c>
    </row>
    <row r="5" s="39" customFormat="1" ht="22.5">
      <c r="A5" s="41"/>
    </row>
    <row r="6" s="39" customFormat="1" ht="22.5">
      <c r="A6" s="41"/>
    </row>
    <row r="7" spans="1:14" s="39" customFormat="1" ht="22.5">
      <c r="A7" s="42" t="s">
        <v>307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17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7" customFormat="1" ht="18">
      <c r="A9" s="31"/>
      <c r="B9" s="31"/>
      <c r="C9" s="31"/>
      <c r="D9" s="31"/>
      <c r="E9" s="31"/>
      <c r="F9" s="31"/>
      <c r="G9" s="177"/>
      <c r="H9" s="31"/>
      <c r="I9" s="352"/>
      <c r="J9" s="178"/>
      <c r="K9" s="31"/>
      <c r="L9" s="177"/>
      <c r="M9" s="31"/>
      <c r="N9" s="352"/>
    </row>
    <row r="10" spans="1:14" s="17" customFormat="1" ht="18">
      <c r="A10" s="31"/>
      <c r="B10" s="31"/>
      <c r="C10" s="31"/>
      <c r="D10" s="31"/>
      <c r="E10" s="31"/>
      <c r="F10" s="31"/>
      <c r="G10" s="391" t="s">
        <v>4</v>
      </c>
      <c r="H10" s="392"/>
      <c r="I10" s="393"/>
      <c r="J10" s="178"/>
      <c r="K10" s="9"/>
      <c r="L10" s="391" t="s">
        <v>5</v>
      </c>
      <c r="M10" s="392"/>
      <c r="N10" s="393"/>
    </row>
    <row r="11" spans="1:14" s="17" customFormat="1" ht="18">
      <c r="A11" s="31"/>
      <c r="B11" s="31"/>
      <c r="C11" s="31"/>
      <c r="D11" s="31"/>
      <c r="E11" s="31"/>
      <c r="F11" s="31"/>
      <c r="G11" s="179" t="s">
        <v>6</v>
      </c>
      <c r="H11" s="180"/>
      <c r="I11" s="180" t="s">
        <v>7</v>
      </c>
      <c r="J11" s="178"/>
      <c r="K11" s="9"/>
      <c r="L11" s="180" t="s">
        <v>6</v>
      </c>
      <c r="M11" s="181"/>
      <c r="N11" s="180" t="s">
        <v>8</v>
      </c>
    </row>
    <row r="12" spans="1:14" s="17" customFormat="1" ht="18">
      <c r="A12" s="31"/>
      <c r="B12" s="31"/>
      <c r="C12" s="31"/>
      <c r="D12" s="31"/>
      <c r="E12" s="31"/>
      <c r="F12" s="31"/>
      <c r="G12" s="182" t="s">
        <v>9</v>
      </c>
      <c r="H12" s="183"/>
      <c r="I12" s="183" t="s">
        <v>9</v>
      </c>
      <c r="J12" s="178"/>
      <c r="K12" s="9"/>
      <c r="L12" s="184" t="s">
        <v>9</v>
      </c>
      <c r="M12" s="185"/>
      <c r="N12" s="184" t="s">
        <v>10</v>
      </c>
    </row>
    <row r="13" spans="1:14" s="17" customFormat="1" ht="18">
      <c r="A13" s="31"/>
      <c r="B13" s="31"/>
      <c r="C13" s="31"/>
      <c r="D13" s="31"/>
      <c r="E13" s="31"/>
      <c r="F13" s="31"/>
      <c r="G13" s="186" t="s">
        <v>250</v>
      </c>
      <c r="H13" s="184"/>
      <c r="I13" s="180" t="s">
        <v>250</v>
      </c>
      <c r="J13" s="178"/>
      <c r="K13" s="9"/>
      <c r="L13" s="180" t="s">
        <v>11</v>
      </c>
      <c r="M13" s="181"/>
      <c r="N13" s="180" t="s">
        <v>12</v>
      </c>
    </row>
    <row r="14" spans="1:14" s="17" customFormat="1" ht="18">
      <c r="A14" s="31"/>
      <c r="B14" s="31"/>
      <c r="C14" s="31"/>
      <c r="D14" s="31"/>
      <c r="E14" s="31"/>
      <c r="F14" s="31"/>
      <c r="G14" s="179" t="s">
        <v>308</v>
      </c>
      <c r="H14" s="184"/>
      <c r="I14" s="184" t="s">
        <v>264</v>
      </c>
      <c r="J14" s="178"/>
      <c r="K14" s="9"/>
      <c r="L14" s="179" t="s">
        <v>309</v>
      </c>
      <c r="M14" s="184"/>
      <c r="N14" s="184" t="s">
        <v>265</v>
      </c>
    </row>
    <row r="15" spans="1:14" s="17" customFormat="1" ht="18">
      <c r="A15" s="31"/>
      <c r="B15" s="31"/>
      <c r="C15" s="31"/>
      <c r="D15" s="31"/>
      <c r="E15" s="31"/>
      <c r="F15" s="187" t="s">
        <v>160</v>
      </c>
      <c r="G15" s="188" t="s">
        <v>291</v>
      </c>
      <c r="H15" s="185"/>
      <c r="I15" s="267" t="s">
        <v>263</v>
      </c>
      <c r="J15" s="189"/>
      <c r="K15" s="187" t="s">
        <v>160</v>
      </c>
      <c r="L15" s="188" t="s">
        <v>291</v>
      </c>
      <c r="M15" s="185"/>
      <c r="N15" s="267" t="s">
        <v>263</v>
      </c>
    </row>
    <row r="16" spans="1:14" s="17" customFormat="1" ht="37.5" customHeight="1">
      <c r="A16" s="31"/>
      <c r="B16" s="31"/>
      <c r="C16" s="31"/>
      <c r="D16" s="31"/>
      <c r="E16" s="31"/>
      <c r="F16" s="190" t="s">
        <v>161</v>
      </c>
      <c r="G16" s="182" t="s">
        <v>2</v>
      </c>
      <c r="H16" s="183"/>
      <c r="I16" s="183" t="s">
        <v>2</v>
      </c>
      <c r="J16" s="178"/>
      <c r="K16" s="190" t="s">
        <v>161</v>
      </c>
      <c r="L16" s="183" t="s">
        <v>2</v>
      </c>
      <c r="M16" s="191"/>
      <c r="N16" s="183" t="s">
        <v>2</v>
      </c>
    </row>
    <row r="17" spans="1:14" s="17" customFormat="1" ht="18">
      <c r="A17" s="31"/>
      <c r="B17" s="31"/>
      <c r="C17" s="31"/>
      <c r="D17" s="31"/>
      <c r="E17" s="31"/>
      <c r="F17" s="31"/>
      <c r="G17" s="192"/>
      <c r="H17" s="192"/>
      <c r="I17" s="353"/>
      <c r="J17" s="193"/>
      <c r="K17" s="187"/>
      <c r="L17" s="194"/>
      <c r="M17" s="195"/>
      <c r="N17" s="195"/>
    </row>
    <row r="18" spans="1:14" s="17" customFormat="1" ht="18">
      <c r="A18" s="31"/>
      <c r="B18" s="31"/>
      <c r="C18" s="31"/>
      <c r="D18" s="31"/>
      <c r="E18" s="31"/>
      <c r="F18" s="31"/>
      <c r="G18" s="195"/>
      <c r="H18" s="195"/>
      <c r="I18" s="195"/>
      <c r="J18" s="193"/>
      <c r="K18" s="31"/>
      <c r="L18" s="195"/>
      <c r="M18" s="195"/>
      <c r="N18" s="195"/>
    </row>
    <row r="19" spans="1:16" s="17" customFormat="1" ht="19.5">
      <c r="A19" s="31"/>
      <c r="B19" s="268" t="s">
        <v>13</v>
      </c>
      <c r="C19" s="269"/>
      <c r="D19" s="269"/>
      <c r="E19" s="269"/>
      <c r="F19" s="270">
        <f>SUM(G19-I19)/I19</f>
        <v>0.0849317105817614</v>
      </c>
      <c r="G19" s="357">
        <f>SUM('Bursa notes-30.9.14'!C19)</f>
        <v>656541</v>
      </c>
      <c r="H19" s="358"/>
      <c r="I19" s="357">
        <v>605145</v>
      </c>
      <c r="J19" s="359"/>
      <c r="K19" s="270">
        <f>SUM(L19-N19)/N19</f>
        <v>0.10586198513696479</v>
      </c>
      <c r="L19" s="357">
        <v>1310097</v>
      </c>
      <c r="M19" s="360"/>
      <c r="N19" s="357">
        <v>1184684</v>
      </c>
      <c r="P19" s="198"/>
    </row>
    <row r="20" spans="1:14" s="17" customFormat="1" ht="18">
      <c r="A20" s="31"/>
      <c r="B20" s="9"/>
      <c r="C20" s="31"/>
      <c r="D20" s="31"/>
      <c r="E20" s="31"/>
      <c r="F20" s="199"/>
      <c r="G20" s="195"/>
      <c r="H20" s="195"/>
      <c r="I20" s="200"/>
      <c r="J20" s="201"/>
      <c r="K20" s="199"/>
      <c r="L20" s="197"/>
      <c r="M20" s="197"/>
      <c r="N20" s="200"/>
    </row>
    <row r="21" spans="1:14" s="17" customFormat="1" ht="18">
      <c r="A21" s="31"/>
      <c r="B21" s="9"/>
      <c r="C21" s="31"/>
      <c r="D21" s="31"/>
      <c r="E21" s="31"/>
      <c r="F21" s="199"/>
      <c r="G21" s="195"/>
      <c r="H21" s="195"/>
      <c r="I21" s="200"/>
      <c r="J21" s="201"/>
      <c r="K21" s="199"/>
      <c r="L21" s="197"/>
      <c r="M21" s="197"/>
      <c r="N21" s="200"/>
    </row>
    <row r="22" spans="1:16" s="17" customFormat="1" ht="18">
      <c r="A22" s="31"/>
      <c r="B22" s="9" t="s">
        <v>14</v>
      </c>
      <c r="C22" s="31"/>
      <c r="D22" s="31"/>
      <c r="E22" s="31"/>
      <c r="F22" s="196">
        <f>SUM(G22-I22)/I22</f>
        <v>0.08806839676174624</v>
      </c>
      <c r="G22" s="200">
        <f>SUM(G32-G28-G26-G30-G24)</f>
        <v>86286</v>
      </c>
      <c r="H22" s="195"/>
      <c r="I22" s="200">
        <f>SUM(I32-I28-I26-I30-I24)</f>
        <v>79302</v>
      </c>
      <c r="J22" s="201"/>
      <c r="K22" s="196">
        <f>SUM(L22-N22)/N22</f>
        <v>0.06688258773807715</v>
      </c>
      <c r="L22" s="200">
        <f>SUM(L32-L28-L26-L30-L24)</f>
        <v>154491</v>
      </c>
      <c r="M22" s="197"/>
      <c r="N22" s="200">
        <v>144806</v>
      </c>
      <c r="P22" s="198"/>
    </row>
    <row r="23" spans="1:14" s="17" customFormat="1" ht="18">
      <c r="A23" s="31"/>
      <c r="B23" s="9"/>
      <c r="C23" s="31"/>
      <c r="D23" s="31"/>
      <c r="E23" s="31"/>
      <c r="F23" s="196"/>
      <c r="G23" s="195"/>
      <c r="H23" s="195"/>
      <c r="I23" s="200"/>
      <c r="J23" s="201"/>
      <c r="K23" s="196"/>
      <c r="L23" s="202"/>
      <c r="M23" s="197"/>
      <c r="N23" s="200"/>
    </row>
    <row r="24" spans="1:16" s="17" customFormat="1" ht="18">
      <c r="A24" s="31"/>
      <c r="B24" s="9" t="s">
        <v>15</v>
      </c>
      <c r="C24" s="31"/>
      <c r="D24" s="31"/>
      <c r="E24" s="31"/>
      <c r="F24" s="196">
        <f>SUM(G24-I24)/I24</f>
        <v>0.057555617095910644</v>
      </c>
      <c r="G24" s="202">
        <v>-22913</v>
      </c>
      <c r="H24" s="195"/>
      <c r="I24" s="202">
        <v>-21666</v>
      </c>
      <c r="J24" s="201"/>
      <c r="K24" s="196">
        <f>SUM(L24-N24)/N24</f>
        <v>0.10829309704462249</v>
      </c>
      <c r="L24" s="202">
        <v>-41776</v>
      </c>
      <c r="M24" s="197"/>
      <c r="N24" s="202">
        <v>-37694</v>
      </c>
      <c r="P24" s="198"/>
    </row>
    <row r="25" spans="1:14" s="17" customFormat="1" ht="18">
      <c r="A25" s="31"/>
      <c r="B25" s="9"/>
      <c r="C25" s="31"/>
      <c r="D25" s="31"/>
      <c r="E25" s="31"/>
      <c r="F25" s="199"/>
      <c r="G25" s="203"/>
      <c r="H25" s="195"/>
      <c r="I25" s="203"/>
      <c r="J25" s="204"/>
      <c r="K25" s="199"/>
      <c r="L25" s="202"/>
      <c r="M25" s="197"/>
      <c r="N25" s="200"/>
    </row>
    <row r="26" spans="1:14" s="17" customFormat="1" ht="18">
      <c r="A26" s="31"/>
      <c r="B26" s="9" t="s">
        <v>16</v>
      </c>
      <c r="C26" s="31"/>
      <c r="D26" s="31"/>
      <c r="E26" s="31"/>
      <c r="F26" s="196">
        <f>SUM(G26-I26)/I26</f>
        <v>1.2878048780487805</v>
      </c>
      <c r="G26" s="203">
        <v>1407</v>
      </c>
      <c r="H26" s="195"/>
      <c r="I26" s="203">
        <v>615</v>
      </c>
      <c r="J26" s="204"/>
      <c r="K26" s="196">
        <f>SUM(L26-N26)/N26</f>
        <v>1.6446789797713282</v>
      </c>
      <c r="L26" s="202">
        <v>3007</v>
      </c>
      <c r="M26" s="197"/>
      <c r="N26" s="200">
        <v>1137</v>
      </c>
    </row>
    <row r="27" spans="1:14" s="17" customFormat="1" ht="18">
      <c r="A27" s="31"/>
      <c r="B27" s="9"/>
      <c r="C27" s="31"/>
      <c r="D27" s="31"/>
      <c r="E27" s="31"/>
      <c r="F27" s="199"/>
      <c r="G27" s="195"/>
      <c r="H27" s="195"/>
      <c r="I27" s="203"/>
      <c r="J27" s="204"/>
      <c r="K27" s="199"/>
      <c r="L27" s="205"/>
      <c r="M27" s="197"/>
      <c r="N27" s="203"/>
    </row>
    <row r="28" spans="1:14" s="17" customFormat="1" ht="18">
      <c r="A28" s="31"/>
      <c r="B28" s="9" t="s">
        <v>199</v>
      </c>
      <c r="C28" s="31"/>
      <c r="D28" s="31"/>
      <c r="E28" s="31"/>
      <c r="F28" s="196">
        <f>SUM(G28-I28)/I28</f>
        <v>0.008340090350978803</v>
      </c>
      <c r="G28" s="203">
        <v>-8705</v>
      </c>
      <c r="H28" s="195"/>
      <c r="I28" s="203">
        <v>-8633</v>
      </c>
      <c r="J28" s="204"/>
      <c r="K28" s="196">
        <f>SUM(L28-N28)/N28</f>
        <v>-0.16549902377397496</v>
      </c>
      <c r="L28" s="202">
        <v>-14532</v>
      </c>
      <c r="M28" s="197"/>
      <c r="N28" s="202">
        <v>-17414</v>
      </c>
    </row>
    <row r="29" spans="1:14" s="17" customFormat="1" ht="18">
      <c r="A29" s="31"/>
      <c r="B29" s="9"/>
      <c r="C29" s="31"/>
      <c r="D29" s="31"/>
      <c r="E29" s="31"/>
      <c r="F29" s="196"/>
      <c r="G29" s="195"/>
      <c r="H29" s="195"/>
      <c r="I29" s="203"/>
      <c r="J29" s="204"/>
      <c r="K29" s="199"/>
      <c r="L29" s="205"/>
      <c r="M29" s="197"/>
      <c r="N29" s="203"/>
    </row>
    <row r="30" spans="1:14" s="17" customFormat="1" ht="19.5">
      <c r="A30" s="31"/>
      <c r="B30" s="9" t="s">
        <v>222</v>
      </c>
      <c r="C30" s="31"/>
      <c r="D30" s="31"/>
      <c r="E30" s="31"/>
      <c r="F30" s="196"/>
      <c r="G30" s="206">
        <v>6182</v>
      </c>
      <c r="H30" s="195"/>
      <c r="I30" s="354">
        <v>3473</v>
      </c>
      <c r="J30" s="207"/>
      <c r="K30" s="196"/>
      <c r="L30" s="206">
        <v>11400</v>
      </c>
      <c r="M30" s="197"/>
      <c r="N30" s="354">
        <v>5981</v>
      </c>
    </row>
    <row r="31" spans="1:14" s="17" customFormat="1" ht="18">
      <c r="A31" s="31"/>
      <c r="B31" s="9"/>
      <c r="C31" s="31"/>
      <c r="D31" s="31"/>
      <c r="E31" s="31"/>
      <c r="F31" s="199"/>
      <c r="G31" s="195"/>
      <c r="H31" s="195"/>
      <c r="I31" s="200"/>
      <c r="J31" s="201"/>
      <c r="K31" s="199"/>
      <c r="L31" s="205"/>
      <c r="M31" s="197"/>
      <c r="N31" s="200"/>
    </row>
    <row r="32" spans="1:14" s="17" customFormat="1" ht="18" thickBot="1">
      <c r="A32" s="31"/>
      <c r="B32" s="268" t="s">
        <v>17</v>
      </c>
      <c r="C32" s="269"/>
      <c r="D32" s="269"/>
      <c r="E32" s="269"/>
      <c r="F32" s="270">
        <f>SUM(G32-I32)/I32</f>
        <v>0.1726469646456085</v>
      </c>
      <c r="G32" s="271">
        <f>SUM('Bursa notes-30.9.14'!C29)</f>
        <v>62257</v>
      </c>
      <c r="H32" s="271"/>
      <c r="I32" s="271">
        <v>53091</v>
      </c>
      <c r="J32" s="272"/>
      <c r="K32" s="270">
        <f>SUM(L32-N32)/N32</f>
        <v>0.16292761527020327</v>
      </c>
      <c r="L32" s="273">
        <f>SUM('Bursa notes-30.9.14'!F29)</f>
        <v>112590</v>
      </c>
      <c r="M32" s="271"/>
      <c r="N32" s="271">
        <f>SUM(N22:N30)</f>
        <v>96816</v>
      </c>
    </row>
    <row r="33" spans="1:15" s="17" customFormat="1" ht="30.75">
      <c r="A33" s="31"/>
      <c r="B33" s="9"/>
      <c r="C33" s="31"/>
      <c r="D33" s="31"/>
      <c r="E33" s="31"/>
      <c r="F33" s="199"/>
      <c r="G33" s="195"/>
      <c r="H33" s="45" t="s">
        <v>165</v>
      </c>
      <c r="I33" s="200"/>
      <c r="J33" s="69" t="s">
        <v>165</v>
      </c>
      <c r="K33" s="199"/>
      <c r="L33" s="205"/>
      <c r="M33" s="45" t="s">
        <v>165</v>
      </c>
      <c r="N33" s="200"/>
      <c r="O33" s="69" t="s">
        <v>165</v>
      </c>
    </row>
    <row r="34" spans="1:15" s="17" customFormat="1" ht="20.25" thickBot="1">
      <c r="A34" s="31"/>
      <c r="B34" s="9" t="s">
        <v>18</v>
      </c>
      <c r="C34" s="31"/>
      <c r="D34" s="190"/>
      <c r="E34" s="208"/>
      <c r="F34" s="209"/>
      <c r="G34" s="210">
        <v>-12782</v>
      </c>
      <c r="H34" s="384">
        <f>-SUM(G34/G32)</f>
        <v>0.2053102462373709</v>
      </c>
      <c r="I34" s="210">
        <v>-9782</v>
      </c>
      <c r="J34" s="68">
        <f>-SUM(I34/I32)</f>
        <v>0.1842496845039649</v>
      </c>
      <c r="K34" s="209"/>
      <c r="L34" s="210">
        <v>-23241</v>
      </c>
      <c r="M34" s="68">
        <f>-SUM(L34/L32)</f>
        <v>0.20642152944311218</v>
      </c>
      <c r="N34" s="206">
        <v>-17745</v>
      </c>
      <c r="O34" s="68">
        <f>-SUM(N34/N32)</f>
        <v>0.18328582052553297</v>
      </c>
    </row>
    <row r="35" spans="1:15" s="17" customFormat="1" ht="18" thickBot="1">
      <c r="A35" s="31"/>
      <c r="B35" s="9" t="s">
        <v>140</v>
      </c>
      <c r="C35" s="31"/>
      <c r="D35" s="31"/>
      <c r="E35" s="31"/>
      <c r="F35" s="196">
        <f>SUM(G35-I35)/I35</f>
        <v>0.14237225518945254</v>
      </c>
      <c r="G35" s="211">
        <f>SUM(G32:G34)</f>
        <v>49475</v>
      </c>
      <c r="H35" s="200"/>
      <c r="I35" s="211">
        <f>SUM(I32:I34)</f>
        <v>43309</v>
      </c>
      <c r="J35" s="200"/>
      <c r="K35" s="196">
        <f>SUM(L35-N35)/N35</f>
        <v>0.12998444436013204</v>
      </c>
      <c r="L35" s="211">
        <f>SUM(L32:L34)</f>
        <v>89349</v>
      </c>
      <c r="M35" s="200"/>
      <c r="N35" s="211">
        <f>SUM(N32:N34)</f>
        <v>79071</v>
      </c>
      <c r="O35" s="200"/>
    </row>
    <row r="36" spans="1:15" s="17" customFormat="1" ht="18" thickTop="1">
      <c r="A36" s="31"/>
      <c r="B36" s="9"/>
      <c r="C36" s="31"/>
      <c r="D36" s="31"/>
      <c r="E36" s="31"/>
      <c r="F36" s="199"/>
      <c r="G36" s="195"/>
      <c r="H36" s="195"/>
      <c r="I36" s="200"/>
      <c r="J36" s="195"/>
      <c r="K36" s="199"/>
      <c r="L36" s="197"/>
      <c r="M36" s="195"/>
      <c r="N36" s="200"/>
      <c r="O36" s="195"/>
    </row>
    <row r="37" spans="1:15" s="17" customFormat="1" ht="18">
      <c r="A37" s="31"/>
      <c r="B37" s="9" t="s">
        <v>141</v>
      </c>
      <c r="C37" s="31"/>
      <c r="D37" s="31"/>
      <c r="E37" s="31"/>
      <c r="F37" s="199"/>
      <c r="G37" s="195"/>
      <c r="H37" s="195"/>
      <c r="I37" s="200"/>
      <c r="J37" s="195"/>
      <c r="K37" s="199"/>
      <c r="L37" s="197"/>
      <c r="M37" s="195"/>
      <c r="N37" s="200"/>
      <c r="O37" s="195"/>
    </row>
    <row r="38" spans="1:15" s="17" customFormat="1" ht="18" thickBot="1">
      <c r="A38" s="31"/>
      <c r="B38" s="268" t="s">
        <v>142</v>
      </c>
      <c r="C38" s="269"/>
      <c r="D38" s="269"/>
      <c r="E38" s="269"/>
      <c r="F38" s="270">
        <f>SUM(G38-I38)/I38</f>
        <v>0.14002413801263697</v>
      </c>
      <c r="G38" s="273">
        <f>SUM(G35-G39)</f>
        <v>48174</v>
      </c>
      <c r="H38" s="270"/>
      <c r="I38" s="273">
        <f>SUM(I35-I39)</f>
        <v>42257</v>
      </c>
      <c r="J38" s="274"/>
      <c r="K38" s="270">
        <f>SUM(L38-N38)/N38</f>
        <v>0.14275907624956286</v>
      </c>
      <c r="L38" s="273">
        <f>SUM(L35-L39)</f>
        <v>88229</v>
      </c>
      <c r="M38" s="270"/>
      <c r="N38" s="273">
        <f>SUM(N35-N39)</f>
        <v>77207</v>
      </c>
      <c r="O38" s="212"/>
    </row>
    <row r="39" spans="1:15" s="17" customFormat="1" ht="18">
      <c r="A39" s="31"/>
      <c r="B39" s="9" t="s">
        <v>143</v>
      </c>
      <c r="C39" s="31"/>
      <c r="D39" s="190"/>
      <c r="E39" s="208"/>
      <c r="F39" s="209"/>
      <c r="G39" s="203">
        <v>1301</v>
      </c>
      <c r="H39" s="46">
        <f>SUM(G39/G32)</f>
        <v>0.02089724850217646</v>
      </c>
      <c r="I39" s="202">
        <v>1052</v>
      </c>
      <c r="J39" s="46">
        <f>SUM(I39/I32)</f>
        <v>0.01981503456329698</v>
      </c>
      <c r="K39" s="209"/>
      <c r="L39" s="202">
        <v>1120</v>
      </c>
      <c r="M39" s="46">
        <f>SUM(L39/L32)</f>
        <v>0.009947597477573497</v>
      </c>
      <c r="N39" s="202">
        <v>1864</v>
      </c>
      <c r="O39" s="46">
        <f>SUM(N39/N32)</f>
        <v>0.019253016030408198</v>
      </c>
    </row>
    <row r="40" spans="1:15" s="17" customFormat="1" ht="31.5" thickBot="1">
      <c r="A40" s="31"/>
      <c r="B40" s="9"/>
      <c r="C40" s="31"/>
      <c r="D40" s="31"/>
      <c r="E40" s="31"/>
      <c r="F40" s="199"/>
      <c r="G40" s="195"/>
      <c r="H40" s="47" t="s">
        <v>166</v>
      </c>
      <c r="I40" s="195"/>
      <c r="J40" s="70" t="s">
        <v>166</v>
      </c>
      <c r="K40" s="199"/>
      <c r="L40" s="197"/>
      <c r="M40" s="47" t="s">
        <v>166</v>
      </c>
      <c r="N40" s="210"/>
      <c r="O40" s="70" t="s">
        <v>166</v>
      </c>
    </row>
    <row r="41" spans="1:14" s="17" customFormat="1" ht="18" thickBot="1">
      <c r="A41" s="31"/>
      <c r="B41" s="9" t="s">
        <v>140</v>
      </c>
      <c r="C41" s="31"/>
      <c r="D41" s="31"/>
      <c r="E41" s="31"/>
      <c r="F41" s="196">
        <f>SUM(G41-I41)/I41</f>
        <v>0.14237225518945254</v>
      </c>
      <c r="G41" s="213">
        <f>SUM(G38:G40)</f>
        <v>49475</v>
      </c>
      <c r="H41" s="195"/>
      <c r="I41" s="213">
        <f>I35</f>
        <v>43309</v>
      </c>
      <c r="J41" s="201"/>
      <c r="K41" s="196">
        <f>SUM(L41-N41)/N41</f>
        <v>0.12998444436013204</v>
      </c>
      <c r="L41" s="213">
        <f>SUM(L38:L40)</f>
        <v>89349</v>
      </c>
      <c r="M41" s="197"/>
      <c r="N41" s="213">
        <f>SUM(N38:N40)</f>
        <v>79071</v>
      </c>
    </row>
    <row r="42" spans="1:14" s="17" customFormat="1" ht="18" thickTop="1">
      <c r="A42" s="31"/>
      <c r="B42" s="9"/>
      <c r="C42" s="31"/>
      <c r="D42" s="31"/>
      <c r="E42" s="31"/>
      <c r="F42" s="31"/>
      <c r="G42" s="200"/>
      <c r="H42" s="195"/>
      <c r="I42" s="200"/>
      <c r="J42" s="201"/>
      <c r="K42" s="199"/>
      <c r="L42" s="200"/>
      <c r="M42" s="197"/>
      <c r="N42" s="200"/>
    </row>
    <row r="43" spans="1:14" s="17" customFormat="1" ht="18" thickBot="1">
      <c r="A43" s="31"/>
      <c r="B43" s="9" t="s">
        <v>139</v>
      </c>
      <c r="C43" s="31"/>
      <c r="D43" s="31"/>
      <c r="E43" s="31"/>
      <c r="F43" s="208"/>
      <c r="G43" s="214">
        <v>1248029</v>
      </c>
      <c r="H43" s="195"/>
      <c r="I43" s="214">
        <v>1146133</v>
      </c>
      <c r="J43" s="215"/>
      <c r="K43" s="196"/>
      <c r="L43" s="216">
        <v>1248029</v>
      </c>
      <c r="M43" s="197"/>
      <c r="N43" s="214">
        <v>1146133</v>
      </c>
    </row>
    <row r="44" spans="1:14" s="17" customFormat="1" ht="18" thickTop="1">
      <c r="A44" s="31"/>
      <c r="B44" s="9"/>
      <c r="C44" s="31"/>
      <c r="D44" s="31"/>
      <c r="E44" s="31"/>
      <c r="F44" s="31"/>
      <c r="G44" s="202"/>
      <c r="H44" s="195"/>
      <c r="I44" s="202"/>
      <c r="J44" s="215"/>
      <c r="K44" s="199"/>
      <c r="L44" s="197"/>
      <c r="M44" s="197"/>
      <c r="N44" s="197"/>
    </row>
    <row r="45" spans="1:14" s="17" customFormat="1" ht="18">
      <c r="A45" s="31"/>
      <c r="B45" s="9" t="s">
        <v>19</v>
      </c>
      <c r="C45" s="31"/>
      <c r="D45" s="31"/>
      <c r="E45" s="31"/>
      <c r="F45" s="31"/>
      <c r="G45" s="195"/>
      <c r="H45" s="195"/>
      <c r="I45" s="195"/>
      <c r="J45" s="193"/>
      <c r="K45" s="199"/>
      <c r="L45" s="197"/>
      <c r="M45" s="197"/>
      <c r="N45" s="197"/>
    </row>
    <row r="46" spans="1:14" s="17" customFormat="1" ht="18" thickBot="1">
      <c r="A46" s="31"/>
      <c r="B46" s="9" t="s">
        <v>20</v>
      </c>
      <c r="C46" s="31"/>
      <c r="D46" s="31"/>
      <c r="E46" s="31"/>
      <c r="F46" s="196">
        <f>SUM(G46-I46)/I46</f>
        <v>0.04694625315023738</v>
      </c>
      <c r="G46" s="217">
        <f>SUM(G38/G43)*100</f>
        <v>3.8600064581832636</v>
      </c>
      <c r="H46" s="218"/>
      <c r="I46" s="217">
        <f>SUM(I38/I43)*100</f>
        <v>3.686919406386519</v>
      </c>
      <c r="J46" s="219"/>
      <c r="K46" s="196">
        <f>SUM(L46-N46)/N46</f>
        <v>0.0494578958815381</v>
      </c>
      <c r="L46" s="217">
        <f>SUM(L38/L43)*100</f>
        <v>7.069467135779697</v>
      </c>
      <c r="M46" s="218"/>
      <c r="N46" s="217">
        <f>SUM(N38/N43)*100</f>
        <v>6.736303727403365</v>
      </c>
    </row>
    <row r="47" spans="1:14" s="17" customFormat="1" ht="18" thickTop="1">
      <c r="A47" s="31"/>
      <c r="B47" s="9"/>
      <c r="C47" s="31"/>
      <c r="D47" s="31"/>
      <c r="E47" s="31"/>
      <c r="F47" s="31"/>
      <c r="G47" s="195"/>
      <c r="H47" s="195"/>
      <c r="I47" s="195"/>
      <c r="J47" s="193"/>
      <c r="K47" s="31"/>
      <c r="L47" s="197"/>
      <c r="M47" s="197"/>
      <c r="N47" s="197"/>
    </row>
    <row r="48" spans="1:14" s="17" customFormat="1" ht="18" thickBot="1">
      <c r="A48" s="31"/>
      <c r="B48" s="9" t="s">
        <v>21</v>
      </c>
      <c r="C48" s="31"/>
      <c r="D48" s="31"/>
      <c r="E48" s="31"/>
      <c r="F48" s="31"/>
      <c r="G48" s="220" t="s">
        <v>22</v>
      </c>
      <c r="H48" s="195"/>
      <c r="I48" s="220" t="s">
        <v>22</v>
      </c>
      <c r="J48" s="221"/>
      <c r="K48" s="31"/>
      <c r="L48" s="222" t="str">
        <f>'[1]Condensed PL-31.3.2005-final'!F44</f>
        <v>NA</v>
      </c>
      <c r="M48" s="197"/>
      <c r="N48" s="222" t="s">
        <v>22</v>
      </c>
    </row>
    <row r="49" spans="1:14" s="17" customFormat="1" ht="18" thickTop="1">
      <c r="A49" s="31"/>
      <c r="B49" s="31"/>
      <c r="C49" s="31"/>
      <c r="D49" s="31"/>
      <c r="E49" s="31"/>
      <c r="F49" s="31"/>
      <c r="G49" s="223"/>
      <c r="H49" s="223"/>
      <c r="I49" s="355"/>
      <c r="J49" s="193"/>
      <c r="K49" s="187"/>
      <c r="L49" s="224"/>
      <c r="M49" s="224"/>
      <c r="N49" s="356"/>
    </row>
    <row r="50" spans="1:14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5">
      <c r="A51" s="21"/>
      <c r="B51" s="8" t="s">
        <v>305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5">
      <c r="A52" s="21"/>
      <c r="B52" s="8" t="s">
        <v>203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">
      <c r="A53" s="21"/>
      <c r="B53" s="8" t="s">
        <v>23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 ht="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ht="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ht="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ht="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ht="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</sheetData>
  <sheetProtection/>
  <mergeCells count="2">
    <mergeCell ref="G10:I10"/>
    <mergeCell ref="L10:N10"/>
  </mergeCells>
  <printOptions/>
  <pageMargins left="0.75" right="0.75" top="1" bottom="1" header="0.5" footer="0.5"/>
  <pageSetup fitToHeight="1" fitToWidth="1" horizontalDpi="600" verticalDpi="6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70" zoomScaleNormal="70" zoomScalePageLayoutView="0" workbookViewId="0" topLeftCell="A1">
      <pane xSplit="6" ySplit="12" topLeftCell="G28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37" sqref="G37"/>
    </sheetView>
  </sheetViews>
  <sheetFormatPr defaultColWidth="9.140625" defaultRowHeight="12.75"/>
  <cols>
    <col min="1" max="2" width="9.140625" style="6" customWidth="1"/>
    <col min="3" max="3" width="13.140625" style="6" customWidth="1"/>
    <col min="4" max="4" width="20.421875" style="6" customWidth="1"/>
    <col min="5" max="5" width="9.57421875" style="6" customWidth="1"/>
    <col min="6" max="6" width="22.421875" style="6" customWidth="1"/>
    <col min="7" max="7" width="25.57421875" style="6" customWidth="1"/>
    <col min="8" max="8" width="10.28125" style="6" customWidth="1"/>
    <col min="9" max="9" width="23.7109375" style="6" customWidth="1"/>
    <col min="10" max="10" width="10.421875" style="6" customWidth="1"/>
    <col min="11" max="11" width="13.421875" style="6" customWidth="1"/>
    <col min="12" max="12" width="22.8515625" style="6" customWidth="1"/>
    <col min="13" max="13" width="12.00390625" style="6" customWidth="1"/>
    <col min="14" max="14" width="26.421875" style="6" customWidth="1"/>
    <col min="15" max="16384" width="9.140625" style="6" customWidth="1"/>
  </cols>
  <sheetData>
    <row r="1" s="39" customFormat="1" ht="27">
      <c r="A1" s="38" t="s">
        <v>213</v>
      </c>
    </row>
    <row r="2" s="39" customFormat="1" ht="22.5">
      <c r="A2" s="40" t="s">
        <v>3</v>
      </c>
    </row>
    <row r="3" s="39" customFormat="1" ht="22.5">
      <c r="A3" s="41"/>
    </row>
    <row r="4" s="39" customFormat="1" ht="22.5">
      <c r="A4" s="40" t="s">
        <v>310</v>
      </c>
    </row>
    <row r="5" s="39" customFormat="1" ht="22.5">
      <c r="A5" s="41"/>
    </row>
    <row r="6" s="39" customFormat="1" ht="22.5">
      <c r="A6" s="41"/>
    </row>
    <row r="7" spans="1:14" s="39" customFormat="1" ht="22.5">
      <c r="A7" s="42" t="s">
        <v>311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s="17" customFormat="1" ht="18">
      <c r="A9" s="31"/>
      <c r="B9" s="31"/>
      <c r="C9" s="31"/>
      <c r="D9" s="31"/>
      <c r="E9" s="31"/>
      <c r="F9" s="31"/>
      <c r="G9" s="177"/>
      <c r="H9" s="31"/>
      <c r="I9" s="352"/>
      <c r="J9" s="178"/>
      <c r="K9" s="31"/>
      <c r="L9" s="177"/>
      <c r="M9" s="31"/>
      <c r="N9" s="352"/>
    </row>
    <row r="10" spans="1:14" s="17" customFormat="1" ht="18">
      <c r="A10" s="31"/>
      <c r="B10" s="31"/>
      <c r="C10" s="31"/>
      <c r="D10" s="31"/>
      <c r="E10" s="31"/>
      <c r="F10" s="31"/>
      <c r="G10" s="391" t="s">
        <v>4</v>
      </c>
      <c r="H10" s="392"/>
      <c r="I10" s="393"/>
      <c r="J10" s="178"/>
      <c r="K10" s="9"/>
      <c r="L10" s="391" t="s">
        <v>5</v>
      </c>
      <c r="M10" s="392"/>
      <c r="N10" s="393"/>
    </row>
    <row r="11" spans="1:14" s="17" customFormat="1" ht="18">
      <c r="A11" s="31"/>
      <c r="B11" s="31"/>
      <c r="C11" s="31"/>
      <c r="D11" s="31"/>
      <c r="E11" s="31"/>
      <c r="F11" s="31"/>
      <c r="G11" s="180" t="s">
        <v>6</v>
      </c>
      <c r="H11" s="180"/>
      <c r="I11" s="180" t="s">
        <v>7</v>
      </c>
      <c r="J11" s="178"/>
      <c r="K11" s="9"/>
      <c r="L11" s="180" t="s">
        <v>6</v>
      </c>
      <c r="M11" s="181"/>
      <c r="N11" s="180" t="s">
        <v>8</v>
      </c>
    </row>
    <row r="12" spans="1:14" s="17" customFormat="1" ht="18">
      <c r="A12" s="31"/>
      <c r="B12" s="31"/>
      <c r="C12" s="31"/>
      <c r="D12" s="31"/>
      <c r="E12" s="31"/>
      <c r="F12" s="31"/>
      <c r="G12" s="183" t="s">
        <v>9</v>
      </c>
      <c r="H12" s="183"/>
      <c r="I12" s="183" t="s">
        <v>9</v>
      </c>
      <c r="J12" s="178"/>
      <c r="K12" s="9"/>
      <c r="L12" s="184" t="s">
        <v>9</v>
      </c>
      <c r="M12" s="185"/>
      <c r="N12" s="184" t="s">
        <v>10</v>
      </c>
    </row>
    <row r="13" spans="1:14" s="17" customFormat="1" ht="18">
      <c r="A13" s="31"/>
      <c r="B13" s="31"/>
      <c r="C13" s="31"/>
      <c r="D13" s="31"/>
      <c r="E13" s="31"/>
      <c r="F13" s="31"/>
      <c r="G13" s="180" t="s">
        <v>250</v>
      </c>
      <c r="H13" s="184"/>
      <c r="I13" s="180" t="s">
        <v>250</v>
      </c>
      <c r="J13" s="178"/>
      <c r="K13" s="9"/>
      <c r="L13" s="180" t="s">
        <v>11</v>
      </c>
      <c r="M13" s="184"/>
      <c r="N13" s="180" t="s">
        <v>12</v>
      </c>
    </row>
    <row r="14" spans="1:14" s="17" customFormat="1" ht="18">
      <c r="A14" s="31"/>
      <c r="B14" s="31"/>
      <c r="C14" s="31"/>
      <c r="D14" s="31"/>
      <c r="E14" s="31"/>
      <c r="F14" s="31"/>
      <c r="G14" s="184" t="s">
        <v>308</v>
      </c>
      <c r="H14" s="184"/>
      <c r="I14" s="184" t="s">
        <v>264</v>
      </c>
      <c r="J14" s="178"/>
      <c r="K14" s="9"/>
      <c r="L14" s="179" t="s">
        <v>309</v>
      </c>
      <c r="M14" s="184"/>
      <c r="N14" s="184" t="s">
        <v>265</v>
      </c>
    </row>
    <row r="15" spans="1:14" s="17" customFormat="1" ht="18">
      <c r="A15" s="31"/>
      <c r="B15" s="31"/>
      <c r="C15" s="31"/>
      <c r="D15" s="31"/>
      <c r="E15" s="31"/>
      <c r="F15" s="187"/>
      <c r="G15" s="267" t="s">
        <v>291</v>
      </c>
      <c r="H15" s="185"/>
      <c r="I15" s="267" t="s">
        <v>263</v>
      </c>
      <c r="J15" s="189"/>
      <c r="K15" s="187"/>
      <c r="L15" s="188" t="s">
        <v>291</v>
      </c>
      <c r="M15" s="185"/>
      <c r="N15" s="267" t="s">
        <v>263</v>
      </c>
    </row>
    <row r="16" spans="1:14" s="17" customFormat="1" ht="28.5" customHeight="1">
      <c r="A16" s="31"/>
      <c r="B16" s="31"/>
      <c r="C16" s="31"/>
      <c r="D16" s="31"/>
      <c r="E16" s="31"/>
      <c r="F16" s="190"/>
      <c r="G16" s="183" t="s">
        <v>2</v>
      </c>
      <c r="H16" s="183"/>
      <c r="I16" s="183" t="s">
        <v>2</v>
      </c>
      <c r="J16" s="178"/>
      <c r="K16" s="190"/>
      <c r="L16" s="183" t="s">
        <v>2</v>
      </c>
      <c r="M16" s="191"/>
      <c r="N16" s="183" t="s">
        <v>2</v>
      </c>
    </row>
    <row r="17" spans="1:14" s="17" customFormat="1" ht="18">
      <c r="A17" s="31"/>
      <c r="B17" s="31"/>
      <c r="C17" s="31"/>
      <c r="D17" s="31"/>
      <c r="E17" s="31"/>
      <c r="F17" s="31"/>
      <c r="G17" s="192"/>
      <c r="H17" s="192"/>
      <c r="I17" s="353"/>
      <c r="J17" s="193"/>
      <c r="K17" s="187"/>
      <c r="L17" s="194"/>
      <c r="M17" s="195"/>
      <c r="N17" s="195"/>
    </row>
    <row r="18" spans="1:14" s="17" customFormat="1" ht="18">
      <c r="A18" s="31"/>
      <c r="B18" s="31"/>
      <c r="C18" s="31"/>
      <c r="D18" s="31"/>
      <c r="E18" s="31"/>
      <c r="F18" s="31"/>
      <c r="G18" s="195"/>
      <c r="H18" s="195"/>
      <c r="I18" s="195"/>
      <c r="J18" s="193"/>
      <c r="K18" s="31"/>
      <c r="L18" s="195"/>
      <c r="M18" s="195"/>
      <c r="N18" s="195"/>
    </row>
    <row r="19" spans="1:14" s="17" customFormat="1" ht="18">
      <c r="A19" s="31"/>
      <c r="B19" s="9"/>
      <c r="C19" s="31"/>
      <c r="D19" s="31"/>
      <c r="E19" s="31"/>
      <c r="F19" s="31"/>
      <c r="G19" s="195"/>
      <c r="H19" s="195"/>
      <c r="I19" s="200"/>
      <c r="J19" s="201"/>
      <c r="K19" s="31"/>
      <c r="L19" s="197"/>
      <c r="M19" s="197"/>
      <c r="N19" s="200"/>
    </row>
    <row r="20" spans="1:14" s="17" customFormat="1" ht="18">
      <c r="A20" s="31"/>
      <c r="B20" s="9"/>
      <c r="C20" s="31"/>
      <c r="D20" s="31"/>
      <c r="E20" s="31"/>
      <c r="F20" s="31"/>
      <c r="G20" s="195"/>
      <c r="H20" s="195"/>
      <c r="I20" s="200"/>
      <c r="J20" s="201"/>
      <c r="K20" s="31"/>
      <c r="L20" s="197"/>
      <c r="M20" s="197"/>
      <c r="N20" s="200"/>
    </row>
    <row r="21" spans="1:14" s="17" customFormat="1" ht="18">
      <c r="A21" s="31"/>
      <c r="B21" s="9" t="s">
        <v>140</v>
      </c>
      <c r="C21" s="31"/>
      <c r="D21" s="31"/>
      <c r="E21" s="31"/>
      <c r="F21" s="208"/>
      <c r="G21" s="200">
        <f>SUM('Condensed IS-30.9.2014'!G41)</f>
        <v>49475</v>
      </c>
      <c r="H21" s="195"/>
      <c r="I21" s="200">
        <v>43309</v>
      </c>
      <c r="J21" s="201"/>
      <c r="K21" s="208"/>
      <c r="L21" s="200">
        <f>SUM('Condensed IS-30.9.2014'!L35)</f>
        <v>89349</v>
      </c>
      <c r="M21" s="197"/>
      <c r="N21" s="200">
        <v>79071</v>
      </c>
    </row>
    <row r="22" spans="1:14" s="17" customFormat="1" ht="18">
      <c r="A22" s="31"/>
      <c r="B22" s="9"/>
      <c r="C22" s="31"/>
      <c r="D22" s="31"/>
      <c r="E22" s="31"/>
      <c r="F22" s="31"/>
      <c r="G22" s="195"/>
      <c r="H22" s="195"/>
      <c r="I22" s="200"/>
      <c r="J22" s="201"/>
      <c r="K22" s="31"/>
      <c r="L22" s="200"/>
      <c r="M22" s="197"/>
      <c r="N22" s="200"/>
    </row>
    <row r="23" spans="1:14" s="17" customFormat="1" ht="18">
      <c r="A23" s="31"/>
      <c r="B23" s="9"/>
      <c r="C23" s="31"/>
      <c r="D23" s="31"/>
      <c r="E23" s="31"/>
      <c r="F23" s="31"/>
      <c r="G23" s="203"/>
      <c r="H23" s="195"/>
      <c r="I23" s="203"/>
      <c r="J23" s="204"/>
      <c r="K23" s="31"/>
      <c r="L23" s="200"/>
      <c r="M23" s="197"/>
      <c r="N23" s="203"/>
    </row>
    <row r="24" spans="1:14" s="17" customFormat="1" ht="18">
      <c r="A24" s="31"/>
      <c r="B24" s="9" t="s">
        <v>207</v>
      </c>
      <c r="C24" s="31"/>
      <c r="D24" s="31"/>
      <c r="E24" s="31"/>
      <c r="F24" s="208"/>
      <c r="G24" s="203"/>
      <c r="H24" s="195"/>
      <c r="I24" s="203"/>
      <c r="J24" s="204"/>
      <c r="K24" s="208"/>
      <c r="L24" s="200"/>
      <c r="M24" s="197"/>
      <c r="N24" s="200"/>
    </row>
    <row r="25" spans="1:14" s="17" customFormat="1" ht="18">
      <c r="A25" s="31"/>
      <c r="B25" s="9"/>
      <c r="C25" s="31"/>
      <c r="D25" s="31"/>
      <c r="E25" s="31"/>
      <c r="F25" s="31"/>
      <c r="G25" s="195"/>
      <c r="H25" s="195"/>
      <c r="I25" s="203"/>
      <c r="J25" s="204"/>
      <c r="K25" s="31"/>
      <c r="L25" s="200"/>
      <c r="M25" s="197"/>
      <c r="N25" s="203"/>
    </row>
    <row r="26" spans="1:14" s="17" customFormat="1" ht="18">
      <c r="A26" s="31"/>
      <c r="B26" s="9" t="s">
        <v>206</v>
      </c>
      <c r="C26" s="31"/>
      <c r="D26" s="31"/>
      <c r="E26" s="31"/>
      <c r="F26" s="208"/>
      <c r="G26" s="202">
        <v>-6748</v>
      </c>
      <c r="H26" s="195"/>
      <c r="I26" s="203">
        <v>-44561</v>
      </c>
      <c r="J26" s="204"/>
      <c r="K26" s="208"/>
      <c r="L26" s="202">
        <v>-32624</v>
      </c>
      <c r="M26" s="197"/>
      <c r="N26" s="202">
        <v>-43392</v>
      </c>
    </row>
    <row r="27" spans="1:14" s="17" customFormat="1" ht="18">
      <c r="A27" s="31"/>
      <c r="B27" s="9"/>
      <c r="C27" s="31"/>
      <c r="D27" s="31"/>
      <c r="E27" s="31"/>
      <c r="F27" s="208"/>
      <c r="G27" s="203"/>
      <c r="H27" s="195"/>
      <c r="I27" s="203"/>
      <c r="J27" s="204"/>
      <c r="K27" s="208"/>
      <c r="L27" s="200"/>
      <c r="M27" s="197"/>
      <c r="N27" s="202"/>
    </row>
    <row r="28" spans="1:14" s="17" customFormat="1" ht="18">
      <c r="A28" s="31"/>
      <c r="B28" s="9" t="s">
        <v>235</v>
      </c>
      <c r="C28" s="31"/>
      <c r="D28" s="31"/>
      <c r="E28" s="31"/>
      <c r="F28" s="208"/>
      <c r="G28" s="202">
        <v>-369</v>
      </c>
      <c r="H28" s="195"/>
      <c r="I28" s="202">
        <v>2837</v>
      </c>
      <c r="J28" s="204"/>
      <c r="K28" s="208"/>
      <c r="L28" s="202">
        <f>'Condensed Equity-30.9.2014'!H19</f>
        <v>-387</v>
      </c>
      <c r="M28" s="197"/>
      <c r="N28" s="202">
        <v>1744</v>
      </c>
    </row>
    <row r="29" spans="1:14" s="17" customFormat="1" ht="18">
      <c r="A29" s="31"/>
      <c r="B29" s="9"/>
      <c r="C29" s="31"/>
      <c r="D29" s="31"/>
      <c r="E29" s="31"/>
      <c r="F29" s="31"/>
      <c r="G29" s="195"/>
      <c r="H29" s="195"/>
      <c r="I29" s="203"/>
      <c r="J29" s="204"/>
      <c r="K29" s="208"/>
      <c r="L29" s="205"/>
      <c r="M29" s="197"/>
      <c r="N29" s="203"/>
    </row>
    <row r="30" spans="1:14" s="17" customFormat="1" ht="19.5">
      <c r="A30" s="31"/>
      <c r="B30" s="9"/>
      <c r="C30" s="31"/>
      <c r="D30" s="31"/>
      <c r="E30" s="31"/>
      <c r="F30" s="31"/>
      <c r="G30" s="206"/>
      <c r="H30" s="195"/>
      <c r="I30" s="206"/>
      <c r="J30" s="207"/>
      <c r="K30" s="208"/>
      <c r="L30" s="206"/>
      <c r="M30" s="197"/>
      <c r="N30" s="206"/>
    </row>
    <row r="31" spans="1:14" s="17" customFormat="1" ht="18">
      <c r="A31" s="31"/>
      <c r="B31" s="9"/>
      <c r="C31" s="31"/>
      <c r="D31" s="31"/>
      <c r="E31" s="31"/>
      <c r="F31" s="31"/>
      <c r="G31" s="195"/>
      <c r="H31" s="195"/>
      <c r="I31" s="200"/>
      <c r="J31" s="201"/>
      <c r="K31" s="31"/>
      <c r="L31" s="205"/>
      <c r="M31" s="197"/>
      <c r="N31" s="200"/>
    </row>
    <row r="32" spans="1:14" s="17" customFormat="1" ht="18" thickBot="1">
      <c r="A32" s="31"/>
      <c r="B32" s="9" t="s">
        <v>200</v>
      </c>
      <c r="C32" s="31"/>
      <c r="D32" s="31"/>
      <c r="E32" s="31"/>
      <c r="F32" s="208"/>
      <c r="G32" s="213">
        <f>SUM(G21:G30)</f>
        <v>42358</v>
      </c>
      <c r="H32" s="200"/>
      <c r="I32" s="213">
        <f>SUM(I21:I30)</f>
        <v>1585</v>
      </c>
      <c r="J32" s="201"/>
      <c r="K32" s="208"/>
      <c r="L32" s="213">
        <f>SUM(L21:L30)</f>
        <v>56338</v>
      </c>
      <c r="M32" s="200"/>
      <c r="N32" s="213">
        <f>SUM(N21:N30)</f>
        <v>37423</v>
      </c>
    </row>
    <row r="33" spans="1:14" s="17" customFormat="1" ht="18" thickTop="1">
      <c r="A33" s="31"/>
      <c r="B33" s="9"/>
      <c r="C33" s="31"/>
      <c r="D33" s="31"/>
      <c r="E33" s="31"/>
      <c r="F33" s="31"/>
      <c r="G33" s="195"/>
      <c r="H33" s="195"/>
      <c r="I33" s="200"/>
      <c r="J33" s="201"/>
      <c r="K33" s="208"/>
      <c r="L33" s="205"/>
      <c r="M33" s="197"/>
      <c r="N33" s="200"/>
    </row>
    <row r="34" spans="1:14" s="17" customFormat="1" ht="18">
      <c r="A34" s="31"/>
      <c r="B34" s="9"/>
      <c r="C34" s="31"/>
      <c r="D34" s="31"/>
      <c r="E34" s="31"/>
      <c r="F34" s="31"/>
      <c r="G34" s="195"/>
      <c r="H34" s="195"/>
      <c r="I34" s="200"/>
      <c r="J34" s="201"/>
      <c r="K34" s="208"/>
      <c r="L34" s="197"/>
      <c r="M34" s="197"/>
      <c r="N34" s="200"/>
    </row>
    <row r="35" spans="1:14" s="17" customFormat="1" ht="18">
      <c r="A35" s="31"/>
      <c r="B35" s="9" t="s">
        <v>141</v>
      </c>
      <c r="C35" s="31"/>
      <c r="D35" s="31"/>
      <c r="E35" s="31"/>
      <c r="F35" s="31"/>
      <c r="G35" s="195"/>
      <c r="H35" s="195"/>
      <c r="I35" s="200"/>
      <c r="J35" s="201"/>
      <c r="K35" s="208"/>
      <c r="L35" s="197"/>
      <c r="M35" s="197"/>
      <c r="N35" s="200"/>
    </row>
    <row r="36" spans="1:14" s="17" customFormat="1" ht="18">
      <c r="A36" s="31"/>
      <c r="B36" s="9" t="s">
        <v>142</v>
      </c>
      <c r="C36" s="31"/>
      <c r="D36" s="31"/>
      <c r="E36" s="31"/>
      <c r="F36" s="196"/>
      <c r="G36" s="202">
        <f>SUM(G39-G37)</f>
        <v>41057</v>
      </c>
      <c r="H36" s="196"/>
      <c r="I36" s="202">
        <v>533</v>
      </c>
      <c r="J36" s="201"/>
      <c r="K36" s="208"/>
      <c r="L36" s="202">
        <f>SUM(L39-L37)</f>
        <v>55218</v>
      </c>
      <c r="M36" s="197"/>
      <c r="N36" s="202">
        <v>35559</v>
      </c>
    </row>
    <row r="37" spans="1:14" s="17" customFormat="1" ht="18">
      <c r="A37" s="31"/>
      <c r="B37" s="9" t="s">
        <v>143</v>
      </c>
      <c r="C37" s="31"/>
      <c r="D37" s="190"/>
      <c r="E37" s="208"/>
      <c r="G37" s="203">
        <f>SUM('Condensed IS-30.9.2014'!G39)</f>
        <v>1301</v>
      </c>
      <c r="H37" s="208"/>
      <c r="I37" s="202">
        <v>1052</v>
      </c>
      <c r="J37" s="208"/>
      <c r="L37" s="202">
        <f>SUM('Condensed IS-30.9.2014'!L39)</f>
        <v>1120</v>
      </c>
      <c r="M37" s="208"/>
      <c r="N37" s="202">
        <v>1864</v>
      </c>
    </row>
    <row r="38" spans="1:14" s="17" customFormat="1" ht="18">
      <c r="A38" s="31"/>
      <c r="B38" s="9"/>
      <c r="C38" s="31"/>
      <c r="D38" s="31"/>
      <c r="E38" s="31"/>
      <c r="F38" s="31"/>
      <c r="G38" s="195"/>
      <c r="H38" s="195"/>
      <c r="I38" s="195"/>
      <c r="J38" s="193"/>
      <c r="K38" s="31"/>
      <c r="L38" s="197"/>
      <c r="M38" s="197"/>
      <c r="N38" s="210"/>
    </row>
    <row r="39" spans="1:14" s="17" customFormat="1" ht="18" thickBot="1">
      <c r="A39" s="31"/>
      <c r="B39" s="9" t="s">
        <v>200</v>
      </c>
      <c r="C39" s="31"/>
      <c r="D39" s="31"/>
      <c r="E39" s="31"/>
      <c r="F39" s="31"/>
      <c r="G39" s="213">
        <f>SUM(G32)</f>
        <v>42358</v>
      </c>
      <c r="H39" s="195"/>
      <c r="I39" s="213">
        <f>SUM(I32)</f>
        <v>1585</v>
      </c>
      <c r="J39" s="201"/>
      <c r="K39" s="31"/>
      <c r="L39" s="213">
        <f>SUM(L32)</f>
        <v>56338</v>
      </c>
      <c r="M39" s="197"/>
      <c r="N39" s="213">
        <f>SUM(N36:N38)</f>
        <v>37423</v>
      </c>
    </row>
    <row r="40" spans="1:14" s="17" customFormat="1" ht="18" thickTop="1">
      <c r="A40" s="31"/>
      <c r="B40" s="9"/>
      <c r="C40" s="31"/>
      <c r="D40" s="31"/>
      <c r="E40" s="31"/>
      <c r="F40" s="31"/>
      <c r="G40" s="276"/>
      <c r="H40" s="195"/>
      <c r="I40" s="276"/>
      <c r="J40" s="201"/>
      <c r="K40" s="31"/>
      <c r="L40" s="276"/>
      <c r="M40" s="197"/>
      <c r="N40" s="276"/>
    </row>
    <row r="41" spans="1:14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5">
      <c r="A42" s="21"/>
      <c r="B42" s="8" t="s">
        <v>323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">
      <c r="A43" s="21"/>
      <c r="B43" s="8" t="s">
        <v>203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1"/>
      <c r="B44" s="8" t="s">
        <v>23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1"/>
      <c r="B45" s="21"/>
      <c r="C45" s="21"/>
      <c r="D45" s="21"/>
      <c r="E45" s="21"/>
      <c r="F45" s="21"/>
      <c r="G45" s="277"/>
      <c r="H45" s="21"/>
      <c r="I45" s="21"/>
      <c r="J45" s="21"/>
      <c r="K45" s="21"/>
      <c r="L45" s="21"/>
      <c r="M45" s="21"/>
      <c r="N45" s="21"/>
    </row>
    <row r="46" spans="2:14" ht="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 ht="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2:14" ht="1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2:14" ht="1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ht="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sheetProtection/>
  <mergeCells count="2">
    <mergeCell ref="G10:I10"/>
    <mergeCell ref="L10:N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5">
      <pane xSplit="7" ySplit="6" topLeftCell="H39" activePane="bottomRight" state="frozen"/>
      <selection pane="topLeft" activeCell="A5" sqref="A5"/>
      <selection pane="topRight" activeCell="H5" sqref="H5"/>
      <selection pane="bottomLeft" activeCell="A11" sqref="A11"/>
      <selection pane="bottomRight" activeCell="J45" sqref="J45"/>
    </sheetView>
  </sheetViews>
  <sheetFormatPr defaultColWidth="9.140625" defaultRowHeight="12.75"/>
  <cols>
    <col min="1" max="5" width="9.140625" style="6" customWidth="1"/>
    <col min="6" max="6" width="18.7109375" style="6" customWidth="1"/>
    <col min="7" max="7" width="17.140625" style="6" customWidth="1"/>
    <col min="8" max="8" width="14.28125" style="285" customWidth="1"/>
    <col min="9" max="9" width="11.8515625" style="14" customWidth="1"/>
    <col min="10" max="10" width="9.140625" style="6" customWidth="1"/>
    <col min="11" max="11" width="14.140625" style="6" customWidth="1"/>
    <col min="12" max="16384" width="9.140625" style="6" customWidth="1"/>
  </cols>
  <sheetData>
    <row r="1" spans="1:9" s="39" customFormat="1" ht="27">
      <c r="A1" s="38" t="s">
        <v>213</v>
      </c>
      <c r="H1" s="284"/>
      <c r="I1" s="40"/>
    </row>
    <row r="2" spans="1:9" s="39" customFormat="1" ht="22.5">
      <c r="A2" s="40" t="s">
        <v>3</v>
      </c>
      <c r="H2" s="284"/>
      <c r="I2" s="40"/>
    </row>
    <row r="3" spans="1:9" s="39" customFormat="1" ht="22.5">
      <c r="A3" s="41"/>
      <c r="H3" s="284"/>
      <c r="I3" s="40"/>
    </row>
    <row r="4" spans="1:9" s="39" customFormat="1" ht="22.5">
      <c r="A4" s="40" t="s">
        <v>1</v>
      </c>
      <c r="H4" s="284"/>
      <c r="I4" s="40"/>
    </row>
    <row r="5" spans="8:9" s="39" customFormat="1" ht="22.5">
      <c r="H5" s="284"/>
      <c r="I5" s="40"/>
    </row>
    <row r="6" spans="1:9" s="39" customFormat="1" ht="22.5">
      <c r="A6" s="42" t="s">
        <v>201</v>
      </c>
      <c r="H6" s="284"/>
      <c r="I6" s="40"/>
    </row>
    <row r="7" spans="1:11" ht="17.25">
      <c r="A7" s="9"/>
      <c r="K7" s="10"/>
    </row>
    <row r="8" spans="8:11" ht="13.5">
      <c r="H8" s="286" t="s">
        <v>24</v>
      </c>
      <c r="I8" s="10"/>
      <c r="J8" s="10"/>
      <c r="K8" s="10" t="s">
        <v>24</v>
      </c>
    </row>
    <row r="9" spans="7:11" ht="13.5">
      <c r="G9" s="11"/>
      <c r="H9" s="286" t="s">
        <v>291</v>
      </c>
      <c r="I9" s="10"/>
      <c r="J9" s="12"/>
      <c r="K9" s="10" t="s">
        <v>287</v>
      </c>
    </row>
    <row r="10" spans="8:11" ht="13.5">
      <c r="H10" s="286" t="s">
        <v>2</v>
      </c>
      <c r="I10" s="10"/>
      <c r="J10" s="10"/>
      <c r="K10" s="10" t="s">
        <v>2</v>
      </c>
    </row>
    <row r="11" spans="2:11" ht="21">
      <c r="B11" s="13" t="s">
        <v>120</v>
      </c>
      <c r="H11" s="286" t="s">
        <v>158</v>
      </c>
      <c r="I11" s="10"/>
      <c r="K11" s="10" t="s">
        <v>153</v>
      </c>
    </row>
    <row r="13" spans="2:12" ht="18">
      <c r="B13" s="31" t="s">
        <v>25</v>
      </c>
      <c r="G13" s="225"/>
      <c r="H13" s="287">
        <v>1124272</v>
      </c>
      <c r="I13" s="29"/>
      <c r="J13" s="14"/>
      <c r="K13" s="287">
        <v>1043158</v>
      </c>
      <c r="L13" s="48"/>
    </row>
    <row r="14" spans="2:12" ht="18">
      <c r="B14" s="31" t="s">
        <v>27</v>
      </c>
      <c r="G14" s="225"/>
      <c r="H14" s="288">
        <v>6736</v>
      </c>
      <c r="I14" s="30"/>
      <c r="J14" s="14"/>
      <c r="K14" s="288">
        <v>6906</v>
      </c>
      <c r="L14" s="48"/>
    </row>
    <row r="15" spans="2:12" ht="18">
      <c r="B15" s="31" t="s">
        <v>122</v>
      </c>
      <c r="G15" s="225"/>
      <c r="H15" s="288">
        <v>108034</v>
      </c>
      <c r="I15" s="30"/>
      <c r="J15" s="14"/>
      <c r="K15" s="288">
        <v>111844</v>
      </c>
      <c r="L15" s="48"/>
    </row>
    <row r="16" spans="2:12" ht="18">
      <c r="B16" s="31" t="s">
        <v>154</v>
      </c>
      <c r="G16" s="225"/>
      <c r="H16" s="288">
        <v>52371</v>
      </c>
      <c r="I16" s="30"/>
      <c r="J16" s="14"/>
      <c r="K16" s="288">
        <v>58694</v>
      </c>
      <c r="L16" s="48"/>
    </row>
    <row r="17" spans="2:12" ht="18">
      <c r="B17" s="31" t="s">
        <v>121</v>
      </c>
      <c r="G17" s="225"/>
      <c r="H17" s="288">
        <v>33178</v>
      </c>
      <c r="I17" s="30"/>
      <c r="J17" s="14"/>
      <c r="K17" s="288">
        <v>33641</v>
      </c>
      <c r="L17" s="48"/>
    </row>
    <row r="18" spans="2:12" ht="18">
      <c r="B18" s="31" t="s">
        <v>26</v>
      </c>
      <c r="G18" s="225"/>
      <c r="H18" s="288">
        <v>116557</v>
      </c>
      <c r="I18" s="30"/>
      <c r="J18" s="14"/>
      <c r="K18" s="288">
        <v>101354</v>
      </c>
      <c r="L18" s="48"/>
    </row>
    <row r="19" spans="2:12" ht="18">
      <c r="B19" s="31" t="s">
        <v>119</v>
      </c>
      <c r="G19" s="225"/>
      <c r="H19" s="288">
        <v>1314</v>
      </c>
      <c r="I19" s="30"/>
      <c r="J19" s="14"/>
      <c r="K19" s="288">
        <v>1123</v>
      </c>
      <c r="L19" s="48"/>
    </row>
    <row r="20" spans="2:12" ht="18">
      <c r="B20" s="31" t="s">
        <v>214</v>
      </c>
      <c r="G20" s="225"/>
      <c r="H20" s="288">
        <v>5117</v>
      </c>
      <c r="I20" s="30"/>
      <c r="J20" s="14"/>
      <c r="K20" s="288">
        <v>3966</v>
      </c>
      <c r="L20" s="48"/>
    </row>
    <row r="21" spans="2:11" ht="17.25">
      <c r="B21" s="7" t="s">
        <v>155</v>
      </c>
      <c r="H21" s="289">
        <f>SUM(H13:H20)</f>
        <v>1447579</v>
      </c>
      <c r="I21" s="29"/>
      <c r="J21" s="14"/>
      <c r="K21" s="289">
        <f>SUM(K13:K20)</f>
        <v>1360686</v>
      </c>
    </row>
    <row r="22" spans="10:11" ht="12.75">
      <c r="J22" s="14"/>
      <c r="K22" s="14"/>
    </row>
    <row r="23" spans="2:11" ht="20.25">
      <c r="B23" s="16" t="s">
        <v>28</v>
      </c>
      <c r="J23" s="14"/>
      <c r="K23" s="14"/>
    </row>
    <row r="24" spans="2:11" ht="17.25">
      <c r="B24" s="17" t="s">
        <v>29</v>
      </c>
      <c r="F24" s="18"/>
      <c r="G24" s="72" t="s">
        <v>338</v>
      </c>
      <c r="H24" s="287">
        <v>318421</v>
      </c>
      <c r="I24" s="30"/>
      <c r="J24" s="49" t="s">
        <v>288</v>
      </c>
      <c r="K24" s="287">
        <v>228997</v>
      </c>
    </row>
    <row r="25" spans="2:11" ht="17.25">
      <c r="B25" s="17" t="s">
        <v>123</v>
      </c>
      <c r="G25" s="73"/>
      <c r="H25" s="288">
        <v>81457</v>
      </c>
      <c r="I25" s="30"/>
      <c r="J25" s="14"/>
      <c r="K25" s="288">
        <v>80562</v>
      </c>
    </row>
    <row r="26" spans="2:11" ht="17.25">
      <c r="B26" s="17" t="s">
        <v>152</v>
      </c>
      <c r="G26" s="72" t="s">
        <v>339</v>
      </c>
      <c r="H26" s="288">
        <v>219249</v>
      </c>
      <c r="I26" s="30"/>
      <c r="J26" s="49" t="s">
        <v>289</v>
      </c>
      <c r="K26" s="288">
        <v>216802</v>
      </c>
    </row>
    <row r="27" spans="2:11" ht="17.25">
      <c r="B27" s="17" t="s">
        <v>266</v>
      </c>
      <c r="F27" s="17"/>
      <c r="H27" s="288">
        <v>112016</v>
      </c>
      <c r="I27" s="30"/>
      <c r="J27" s="14"/>
      <c r="K27" s="288">
        <f>SUM(272434-216802+37593+2166)</f>
        <v>95391</v>
      </c>
    </row>
    <row r="28" spans="2:11" ht="17.25">
      <c r="B28" s="17" t="s">
        <v>156</v>
      </c>
      <c r="F28" s="17"/>
      <c r="H28" s="288">
        <v>11634</v>
      </c>
      <c r="I28" s="30"/>
      <c r="J28" s="14"/>
      <c r="K28" s="288">
        <v>6027</v>
      </c>
    </row>
    <row r="29" spans="2:11" ht="17.25">
      <c r="B29" s="17" t="s">
        <v>157</v>
      </c>
      <c r="H29" s="290">
        <v>283719</v>
      </c>
      <c r="I29" s="30"/>
      <c r="J29" s="14"/>
      <c r="K29" s="290">
        <v>253157</v>
      </c>
    </row>
    <row r="30" spans="8:11" ht="12.75">
      <c r="H30" s="291">
        <f>SUM(H24:H29)</f>
        <v>1026496</v>
      </c>
      <c r="I30" s="30"/>
      <c r="J30" s="14"/>
      <c r="K30" s="19">
        <f>SUM(K24:K29)</f>
        <v>880936</v>
      </c>
    </row>
    <row r="31" spans="2:11" ht="21" thickBot="1">
      <c r="B31" s="13" t="s">
        <v>124</v>
      </c>
      <c r="H31" s="292">
        <f>SUM(H30+H21)</f>
        <v>2474075</v>
      </c>
      <c r="I31" s="30"/>
      <c r="J31" s="14"/>
      <c r="K31" s="20">
        <f>SUM(K30+K21)</f>
        <v>2241622</v>
      </c>
    </row>
    <row r="32" spans="10:11" ht="13.5" thickTop="1">
      <c r="J32" s="14"/>
      <c r="K32" s="14"/>
    </row>
    <row r="33" spans="2:11" ht="17.25">
      <c r="B33" s="9"/>
      <c r="J33" s="14"/>
      <c r="K33" s="14"/>
    </row>
    <row r="34" spans="2:11" ht="21">
      <c r="B34" s="13" t="s">
        <v>125</v>
      </c>
      <c r="J34" s="14"/>
      <c r="K34" s="14"/>
    </row>
    <row r="35" spans="10:11" ht="12.75">
      <c r="J35" s="14"/>
      <c r="K35" s="14"/>
    </row>
    <row r="36" spans="2:11" ht="21">
      <c r="B36" s="13" t="s">
        <v>131</v>
      </c>
      <c r="J36" s="14"/>
      <c r="K36" s="14"/>
    </row>
    <row r="37" spans="2:11" ht="15">
      <c r="B37" s="21" t="s">
        <v>132</v>
      </c>
      <c r="H37" s="287">
        <v>312007</v>
      </c>
      <c r="I37" s="30"/>
      <c r="J37" s="14"/>
      <c r="K37" s="287">
        <v>312007</v>
      </c>
    </row>
    <row r="38" spans="2:11" ht="15">
      <c r="B38" s="21" t="s">
        <v>267</v>
      </c>
      <c r="H38" s="288">
        <v>308018</v>
      </c>
      <c r="I38" s="30"/>
      <c r="J38" s="14"/>
      <c r="K38" s="288">
        <v>308018</v>
      </c>
    </row>
    <row r="39" spans="2:11" ht="15">
      <c r="B39" s="21" t="s">
        <v>133</v>
      </c>
      <c r="H39" s="290">
        <v>677280</v>
      </c>
      <c r="I39" s="30"/>
      <c r="J39" s="14"/>
      <c r="K39" s="290">
        <v>665743</v>
      </c>
    </row>
    <row r="40" spans="2:11" ht="17.25">
      <c r="B40" s="9" t="s">
        <v>126</v>
      </c>
      <c r="H40" s="288">
        <f>SUM(H37:H39)</f>
        <v>1297305</v>
      </c>
      <c r="I40" s="30"/>
      <c r="J40" s="14"/>
      <c r="K40" s="15">
        <f>SUM(K37:K39)</f>
        <v>1285768</v>
      </c>
    </row>
    <row r="41" spans="2:11" ht="15">
      <c r="B41" s="21" t="s">
        <v>134</v>
      </c>
      <c r="H41" s="290">
        <f>SUM('Condensed Equity-30.9.2014'!L23)</f>
        <v>55465</v>
      </c>
      <c r="I41" s="30"/>
      <c r="J41" s="14"/>
      <c r="K41" s="290">
        <v>59947</v>
      </c>
    </row>
    <row r="42" spans="2:11" ht="21">
      <c r="B42" s="13" t="s">
        <v>127</v>
      </c>
      <c r="H42" s="289">
        <f>SUM(H40:H41)</f>
        <v>1352770</v>
      </c>
      <c r="I42" s="30"/>
      <c r="J42" s="14"/>
      <c r="K42" s="50">
        <f>SUM(K40:K41)</f>
        <v>1345715</v>
      </c>
    </row>
    <row r="43" spans="9:11" ht="12.75">
      <c r="I43" s="27"/>
      <c r="J43" s="14"/>
      <c r="K43" s="14"/>
    </row>
    <row r="44" spans="2:11" ht="21">
      <c r="B44" s="13" t="s">
        <v>128</v>
      </c>
      <c r="J44" s="14"/>
      <c r="K44" s="14"/>
    </row>
    <row r="45" spans="2:16" ht="15">
      <c r="B45" s="21" t="s">
        <v>192</v>
      </c>
      <c r="G45" s="293">
        <f>SUM(H45/H42)</f>
        <v>0.3478470102086829</v>
      </c>
      <c r="H45" s="287">
        <v>470557</v>
      </c>
      <c r="I45" s="30"/>
      <c r="J45" s="293">
        <f>SUM(K45/K42)</f>
        <v>0.1993089175642688</v>
      </c>
      <c r="K45" s="287">
        <v>268213</v>
      </c>
      <c r="M45" s="333"/>
      <c r="N45" s="333"/>
      <c r="O45" s="333"/>
      <c r="P45" s="333"/>
    </row>
    <row r="46" spans="2:11" ht="15">
      <c r="B46" s="21" t="s">
        <v>202</v>
      </c>
      <c r="G46" s="294"/>
      <c r="H46" s="288">
        <v>555</v>
      </c>
      <c r="I46" s="30"/>
      <c r="J46" s="294"/>
      <c r="K46" s="288">
        <v>1151</v>
      </c>
    </row>
    <row r="47" spans="2:11" ht="15">
      <c r="B47" s="21" t="s">
        <v>135</v>
      </c>
      <c r="H47" s="290">
        <v>66657</v>
      </c>
      <c r="I47" s="30"/>
      <c r="J47" s="14"/>
      <c r="K47" s="290">
        <v>65695</v>
      </c>
    </row>
    <row r="48" spans="2:11" ht="14.25">
      <c r="B48" s="23"/>
      <c r="F48" s="24"/>
      <c r="G48" s="295"/>
      <c r="H48" s="289">
        <f>SUM(H45:H47)</f>
        <v>537769</v>
      </c>
      <c r="I48" s="30"/>
      <c r="J48" s="14"/>
      <c r="K48" s="22">
        <f>SUM(K45:K47)</f>
        <v>335059</v>
      </c>
    </row>
    <row r="49" spans="2:11" ht="13.5">
      <c r="B49" s="161"/>
      <c r="J49" s="14"/>
      <c r="K49" s="14"/>
    </row>
    <row r="50" spans="2:11" ht="20.25">
      <c r="B50" s="16" t="s">
        <v>30</v>
      </c>
      <c r="J50" s="14"/>
      <c r="K50" s="14"/>
    </row>
    <row r="51" spans="2:11" ht="15">
      <c r="B51" s="21" t="s">
        <v>136</v>
      </c>
      <c r="H51" s="287">
        <v>176409</v>
      </c>
      <c r="I51" s="30"/>
      <c r="J51" s="14"/>
      <c r="K51" s="287">
        <v>168009</v>
      </c>
    </row>
    <row r="52" spans="2:11" ht="15">
      <c r="B52" s="21" t="s">
        <v>137</v>
      </c>
      <c r="H52" s="288">
        <v>386691</v>
      </c>
      <c r="I52" s="30"/>
      <c r="J52" s="14"/>
      <c r="K52" s="288">
        <v>386063</v>
      </c>
    </row>
    <row r="53" spans="2:11" ht="15">
      <c r="B53" s="21" t="s">
        <v>138</v>
      </c>
      <c r="H53" s="290">
        <v>20436</v>
      </c>
      <c r="I53" s="30"/>
      <c r="J53" s="14"/>
      <c r="K53" s="290">
        <v>6776</v>
      </c>
    </row>
    <row r="54" spans="8:11" ht="12.75">
      <c r="H54" s="291">
        <f>SUM(H51:H53)</f>
        <v>583536</v>
      </c>
      <c r="I54" s="30"/>
      <c r="J54" s="14"/>
      <c r="K54" s="291">
        <f>SUM(K51:K53)</f>
        <v>560848</v>
      </c>
    </row>
    <row r="55" spans="2:11" ht="21">
      <c r="B55" s="13" t="s">
        <v>129</v>
      </c>
      <c r="H55" s="289">
        <f>SUM(H54+H48)</f>
        <v>1121305</v>
      </c>
      <c r="I55" s="30"/>
      <c r="J55" s="14"/>
      <c r="K55" s="22">
        <f>SUM(K54+K48)</f>
        <v>895907</v>
      </c>
    </row>
    <row r="56" spans="2:11" ht="21" thickBot="1">
      <c r="B56" s="13" t="s">
        <v>130</v>
      </c>
      <c r="H56" s="296">
        <f>SUM(H55+H42)</f>
        <v>2474075</v>
      </c>
      <c r="I56" s="30"/>
      <c r="J56" s="14"/>
      <c r="K56" s="25">
        <f>SUM(K55+K42)</f>
        <v>2241622</v>
      </c>
    </row>
    <row r="57" spans="10:11" ht="13.5" thickTop="1">
      <c r="J57" s="14"/>
      <c r="K57" s="14"/>
    </row>
    <row r="58" spans="2:11" ht="12.75">
      <c r="B58" s="6" t="s">
        <v>118</v>
      </c>
      <c r="H58" s="297">
        <f>SUM(H40)/H59</f>
        <v>1.039483056884095</v>
      </c>
      <c r="I58" s="26"/>
      <c r="J58" s="14"/>
      <c r="K58" s="26">
        <f>SUM(K40)/K59</f>
        <v>1.0302388806670357</v>
      </c>
    </row>
    <row r="59" spans="2:11" ht="13.5" thickBot="1">
      <c r="B59" s="6" t="s">
        <v>170</v>
      </c>
      <c r="H59" s="292">
        <f>SUM('[2]Bursa notes-30.6.14'!F162)</f>
        <v>1248029</v>
      </c>
      <c r="I59" s="298"/>
      <c r="J59" s="14"/>
      <c r="K59" s="292">
        <v>1248029</v>
      </c>
    </row>
    <row r="60" spans="9:11" ht="13.5" thickTop="1">
      <c r="I60" s="285"/>
      <c r="J60" s="14"/>
      <c r="K60" s="285"/>
    </row>
    <row r="61" spans="8:11" ht="12.75">
      <c r="H61" s="285">
        <f>SUM(H31-H56)</f>
        <v>0</v>
      </c>
      <c r="I61" s="27"/>
      <c r="J61" s="14"/>
      <c r="K61" s="27">
        <f>SUM(K31-K56)</f>
        <v>0</v>
      </c>
    </row>
    <row r="62" ht="13.5">
      <c r="B62" s="28"/>
    </row>
    <row r="63" spans="8:11" ht="15" hidden="1">
      <c r="H63" s="299" t="e">
        <f>SUM(H41-#REF!)</f>
        <v>#REF!</v>
      </c>
      <c r="I63" s="300"/>
      <c r="J63" s="301"/>
      <c r="K63" s="301" t="e">
        <f>SUM(K41-#REF!)</f>
        <v>#REF!</v>
      </c>
    </row>
    <row r="65" ht="15">
      <c r="A65" s="8" t="s">
        <v>290</v>
      </c>
    </row>
    <row r="66" ht="15">
      <c r="A66" s="8" t="s">
        <v>149</v>
      </c>
    </row>
    <row r="67" spans="8:11" ht="13.5">
      <c r="H67" s="302"/>
      <c r="I67" s="303"/>
      <c r="J67" s="24"/>
      <c r="K67" s="304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J19" sqref="J19"/>
    </sheetView>
  </sheetViews>
  <sheetFormatPr defaultColWidth="9.140625" defaultRowHeight="12.75"/>
  <cols>
    <col min="1" max="3" width="9.140625" style="6" customWidth="1"/>
    <col min="4" max="4" width="26.57421875" style="6" customWidth="1"/>
    <col min="5" max="5" width="19.8515625" style="6" customWidth="1"/>
    <col min="6" max="6" width="18.28125" style="6" customWidth="1"/>
    <col min="7" max="7" width="19.00390625" style="6" customWidth="1"/>
    <col min="8" max="8" width="25.140625" style="6" customWidth="1"/>
    <col min="9" max="9" width="25.28125" style="6" customWidth="1"/>
    <col min="10" max="10" width="18.421875" style="6" bestFit="1" customWidth="1"/>
    <col min="11" max="11" width="19.140625" style="14" customWidth="1"/>
    <col min="12" max="12" width="14.00390625" style="6" customWidth="1"/>
    <col min="13" max="13" width="17.140625" style="14" bestFit="1" customWidth="1"/>
    <col min="14" max="14" width="11.8515625" style="6" customWidth="1"/>
    <col min="15" max="15" width="13.28125" style="6" customWidth="1"/>
    <col min="16" max="16384" width="9.140625" style="6" customWidth="1"/>
  </cols>
  <sheetData>
    <row r="1" spans="1:13" s="39" customFormat="1" ht="27">
      <c r="A1" s="38" t="s">
        <v>213</v>
      </c>
      <c r="K1" s="40"/>
      <c r="M1" s="40"/>
    </row>
    <row r="2" spans="1:13" s="39" customFormat="1" ht="22.5">
      <c r="A2" s="40" t="s">
        <v>3</v>
      </c>
      <c r="K2" s="40"/>
      <c r="M2" s="40"/>
    </row>
    <row r="3" spans="11:13" s="39" customFormat="1" ht="22.5">
      <c r="K3" s="40"/>
      <c r="M3" s="40"/>
    </row>
    <row r="4" spans="1:13" s="39" customFormat="1" ht="22.5">
      <c r="A4" s="40" t="s">
        <v>306</v>
      </c>
      <c r="K4" s="40"/>
      <c r="M4" s="40"/>
    </row>
    <row r="5" spans="11:13" s="39" customFormat="1" ht="22.5">
      <c r="K5" s="40"/>
      <c r="M5" s="40"/>
    </row>
    <row r="6" spans="11:13" s="39" customFormat="1" ht="22.5">
      <c r="K6" s="40"/>
      <c r="M6" s="40"/>
    </row>
    <row r="7" spans="1:13" s="39" customFormat="1" ht="22.5">
      <c r="A7" s="42" t="s">
        <v>320</v>
      </c>
      <c r="K7" s="40"/>
      <c r="M7" s="40"/>
    </row>
    <row r="8" spans="1:13" s="39" customFormat="1" ht="22.5">
      <c r="A8" s="42"/>
      <c r="K8" s="40"/>
      <c r="M8" s="40"/>
    </row>
    <row r="9" spans="5:13" s="17" customFormat="1" ht="33.75" customHeight="1">
      <c r="E9" s="364"/>
      <c r="F9" s="364"/>
      <c r="G9" s="365" t="s">
        <v>209</v>
      </c>
      <c r="H9" s="364"/>
      <c r="I9" s="364"/>
      <c r="J9" s="366" t="s">
        <v>210</v>
      </c>
      <c r="K9" s="7"/>
      <c r="M9" s="7"/>
    </row>
    <row r="10" spans="5:13" s="17" customFormat="1" ht="87">
      <c r="E10" s="367" t="s">
        <v>148</v>
      </c>
      <c r="F10" s="367" t="s">
        <v>168</v>
      </c>
      <c r="G10" s="367" t="s">
        <v>167</v>
      </c>
      <c r="H10" s="367" t="s">
        <v>224</v>
      </c>
      <c r="I10" s="367" t="s">
        <v>169</v>
      </c>
      <c r="J10" s="367" t="s">
        <v>147</v>
      </c>
      <c r="K10" s="368" t="s">
        <v>146</v>
      </c>
      <c r="L10" s="367" t="s">
        <v>225</v>
      </c>
      <c r="M10" s="369" t="s">
        <v>127</v>
      </c>
    </row>
    <row r="11" spans="5:13" s="17" customFormat="1" ht="17.25">
      <c r="E11" s="370"/>
      <c r="F11" s="370"/>
      <c r="G11" s="370"/>
      <c r="H11" s="370"/>
      <c r="I11" s="370"/>
      <c r="J11" s="370"/>
      <c r="K11" s="371"/>
      <c r="M11" s="7"/>
    </row>
    <row r="12" spans="11:13" s="17" customFormat="1" ht="17.25">
      <c r="K12" s="7"/>
      <c r="M12" s="7"/>
    </row>
    <row r="13" spans="11:13" s="17" customFormat="1" ht="17.25">
      <c r="K13" s="7"/>
      <c r="M13" s="7"/>
    </row>
    <row r="14" spans="1:13" s="17" customFormat="1" ht="17.25">
      <c r="A14" s="7" t="s">
        <v>301</v>
      </c>
      <c r="E14" s="370" t="s">
        <v>2</v>
      </c>
      <c r="F14" s="370" t="s">
        <v>2</v>
      </c>
      <c r="G14" s="370" t="s">
        <v>2</v>
      </c>
      <c r="H14" s="370" t="s">
        <v>2</v>
      </c>
      <c r="I14" s="370" t="s">
        <v>2</v>
      </c>
      <c r="J14" s="370" t="s">
        <v>2</v>
      </c>
      <c r="K14" s="371" t="s">
        <v>2</v>
      </c>
      <c r="L14" s="370" t="s">
        <v>2</v>
      </c>
      <c r="M14" s="371" t="s">
        <v>2</v>
      </c>
    </row>
    <row r="15" spans="1:13" s="17" customFormat="1" ht="17.25">
      <c r="A15" s="17" t="s">
        <v>303</v>
      </c>
      <c r="E15" s="372">
        <v>312007</v>
      </c>
      <c r="F15" s="280">
        <v>308018</v>
      </c>
      <c r="G15" s="279">
        <v>0</v>
      </c>
      <c r="H15" s="279">
        <v>382</v>
      </c>
      <c r="I15" s="279">
        <v>-57442</v>
      </c>
      <c r="J15" s="280">
        <v>722803</v>
      </c>
      <c r="K15" s="281">
        <f>SUM(E15:J15)</f>
        <v>1285768</v>
      </c>
      <c r="L15" s="279">
        <v>59947</v>
      </c>
      <c r="M15" s="283">
        <f>SUM(K15:L15)</f>
        <v>1345715</v>
      </c>
    </row>
    <row r="16" spans="5:13" s="17" customFormat="1" ht="17.25">
      <c r="E16" s="372"/>
      <c r="F16" s="280"/>
      <c r="G16" s="279"/>
      <c r="H16" s="279"/>
      <c r="I16" s="279"/>
      <c r="J16" s="280"/>
      <c r="K16" s="281">
        <f aca="true" t="shared" si="0" ref="K16:K21">SUM(E16:J16)</f>
        <v>0</v>
      </c>
      <c r="L16" s="279"/>
      <c r="M16" s="283">
        <f>SUM(K16:L16)</f>
        <v>0</v>
      </c>
    </row>
    <row r="17" spans="5:13" s="17" customFormat="1" ht="17.25">
      <c r="E17" s="280"/>
      <c r="J17" s="373"/>
      <c r="K17" s="281">
        <f t="shared" si="0"/>
        <v>0</v>
      </c>
      <c r="M17" s="7"/>
    </row>
    <row r="18" spans="11:13" s="17" customFormat="1" ht="17.25">
      <c r="K18" s="281">
        <f t="shared" si="0"/>
        <v>0</v>
      </c>
      <c r="M18" s="7"/>
    </row>
    <row r="19" spans="1:15" s="17" customFormat="1" ht="17.25">
      <c r="A19" s="17" t="s">
        <v>204</v>
      </c>
      <c r="E19" s="278"/>
      <c r="H19" s="279">
        <v>-387</v>
      </c>
      <c r="I19" s="279">
        <f>SUM('Condensed SCI-30.9.2014'!L26)</f>
        <v>-32624</v>
      </c>
      <c r="J19" s="280">
        <f>SUM('Condensed IS-30.9.2014'!L38)</f>
        <v>88229</v>
      </c>
      <c r="K19" s="281">
        <f t="shared" si="0"/>
        <v>55218</v>
      </c>
      <c r="L19" s="282">
        <f>SUM('Condensed IS-30.9.2014'!L39)</f>
        <v>1120</v>
      </c>
      <c r="M19" s="283">
        <f>SUM(K19:L19)</f>
        <v>56338</v>
      </c>
      <c r="O19" s="198"/>
    </row>
    <row r="20" spans="1:13" s="17" customFormat="1" ht="17.25">
      <c r="A20" s="17" t="s">
        <v>251</v>
      </c>
      <c r="E20" s="280"/>
      <c r="F20" s="279"/>
      <c r="G20" s="279"/>
      <c r="H20" s="279"/>
      <c r="I20" s="374"/>
      <c r="J20" s="279">
        <v>-43681</v>
      </c>
      <c r="K20" s="281">
        <f t="shared" si="0"/>
        <v>-43681</v>
      </c>
      <c r="L20" s="279">
        <v>-3599</v>
      </c>
      <c r="M20" s="281">
        <f>SUM(K20:L20)</f>
        <v>-47280</v>
      </c>
    </row>
    <row r="21" spans="1:13" s="17" customFormat="1" ht="17.25">
      <c r="A21" s="17" t="s">
        <v>345</v>
      </c>
      <c r="E21" s="280"/>
      <c r="F21" s="279"/>
      <c r="G21" s="279"/>
      <c r="H21" s="279"/>
      <c r="I21" s="279"/>
      <c r="J21" s="373"/>
      <c r="K21" s="281">
        <f t="shared" si="0"/>
        <v>0</v>
      </c>
      <c r="L21" s="279">
        <v>-2003</v>
      </c>
      <c r="M21" s="281">
        <f>SUM(K21:L21)</f>
        <v>-2003</v>
      </c>
    </row>
    <row r="22" spans="11:13" s="17" customFormat="1" ht="17.25">
      <c r="K22" s="283"/>
      <c r="M22" s="7"/>
    </row>
    <row r="23" spans="1:13" s="17" customFormat="1" ht="18" thickBot="1">
      <c r="A23" s="7" t="s">
        <v>302</v>
      </c>
      <c r="B23" s="31"/>
      <c r="E23" s="376">
        <f>SUM(E15:E22)</f>
        <v>312007</v>
      </c>
      <c r="F23" s="376">
        <f aca="true" t="shared" si="1" ref="F23:M23">SUM(F15:F22)</f>
        <v>308018</v>
      </c>
      <c r="G23" s="376">
        <f t="shared" si="1"/>
        <v>0</v>
      </c>
      <c r="H23" s="376">
        <f t="shared" si="1"/>
        <v>-5</v>
      </c>
      <c r="I23" s="376">
        <f t="shared" si="1"/>
        <v>-90066</v>
      </c>
      <c r="J23" s="376">
        <f t="shared" si="1"/>
        <v>767351</v>
      </c>
      <c r="K23" s="376">
        <f t="shared" si="1"/>
        <v>1297305</v>
      </c>
      <c r="L23" s="376">
        <f t="shared" si="1"/>
        <v>55465</v>
      </c>
      <c r="M23" s="376">
        <f t="shared" si="1"/>
        <v>1352770</v>
      </c>
    </row>
    <row r="24" spans="8:13" s="17" customFormat="1" ht="18" thickTop="1">
      <c r="H24" s="377"/>
      <c r="I24" s="377"/>
      <c r="K24" s="7"/>
      <c r="L24" s="374"/>
      <c r="M24" s="378"/>
    </row>
    <row r="25" spans="10:13" s="17" customFormat="1" ht="17.25" hidden="1">
      <c r="J25" s="198"/>
      <c r="K25" s="7"/>
      <c r="L25" s="279"/>
      <c r="M25" s="375"/>
    </row>
    <row r="26" spans="10:13" s="17" customFormat="1" ht="17.25" hidden="1">
      <c r="J26" s="377"/>
      <c r="K26" s="7"/>
      <c r="L26" s="278"/>
      <c r="M26" s="379"/>
    </row>
    <row r="27" spans="10:13" s="17" customFormat="1" ht="17.25" hidden="1">
      <c r="J27" s="374"/>
      <c r="K27" s="378"/>
      <c r="L27" s="374"/>
      <c r="M27" s="378"/>
    </row>
    <row r="28" spans="8:13" ht="12.75">
      <c r="H28" s="18"/>
      <c r="I28" s="18"/>
      <c r="J28" s="18"/>
      <c r="K28" s="383"/>
      <c r="L28" s="18"/>
      <c r="M28" s="49"/>
    </row>
    <row r="29" spans="8:13" ht="12.75">
      <c r="H29" s="18"/>
      <c r="I29" s="18"/>
      <c r="J29" s="18"/>
      <c r="K29" s="49"/>
      <c r="L29" s="49"/>
      <c r="M29" s="49"/>
    </row>
    <row r="30" spans="8:13" ht="12.75">
      <c r="H30" s="18"/>
      <c r="I30" s="18"/>
      <c r="J30" s="18"/>
      <c r="K30" s="18"/>
      <c r="L30" s="18"/>
      <c r="M30" s="18"/>
    </row>
    <row r="31" spans="8:13" ht="12.75">
      <c r="H31" s="18"/>
      <c r="I31" s="18"/>
      <c r="J31" s="18"/>
      <c r="K31" s="18"/>
      <c r="L31" s="18"/>
      <c r="M31" s="18"/>
    </row>
    <row r="32" spans="1:11" ht="15">
      <c r="A32" s="8" t="s">
        <v>304</v>
      </c>
      <c r="K32" s="49"/>
    </row>
    <row r="33" ht="15">
      <c r="A33" s="8" t="s">
        <v>149</v>
      </c>
    </row>
    <row r="34" ht="13.5">
      <c r="A34" s="161"/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1" sqref="H31"/>
    </sheetView>
  </sheetViews>
  <sheetFormatPr defaultColWidth="9.140625" defaultRowHeight="12.75"/>
  <cols>
    <col min="8" max="9" width="15.8515625" style="0" customWidth="1"/>
    <col min="10" max="10" width="16.00390625" style="0" customWidth="1"/>
  </cols>
  <sheetData>
    <row r="1" s="33" customFormat="1" ht="27">
      <c r="A1" s="32" t="s">
        <v>213</v>
      </c>
    </row>
    <row r="2" s="33" customFormat="1" ht="22.5">
      <c r="A2" s="34" t="s">
        <v>3</v>
      </c>
    </row>
    <row r="3" s="33" customFormat="1" ht="22.5">
      <c r="A3" s="35"/>
    </row>
    <row r="4" s="33" customFormat="1" ht="22.5">
      <c r="A4" s="34" t="s">
        <v>306</v>
      </c>
    </row>
    <row r="5" s="33" customFormat="1" ht="22.5">
      <c r="A5" s="35"/>
    </row>
    <row r="6" s="33" customFormat="1" ht="22.5">
      <c r="A6" s="35"/>
    </row>
    <row r="7" s="33" customFormat="1" ht="22.5">
      <c r="A7" s="36" t="s">
        <v>312</v>
      </c>
    </row>
    <row r="9" spans="1:7" s="37" customFormat="1" ht="18">
      <c r="A9" s="1"/>
      <c r="B9" s="1"/>
      <c r="C9" s="1"/>
      <c r="D9" s="1"/>
      <c r="E9" s="1"/>
      <c r="F9" s="1"/>
      <c r="G9" s="1"/>
    </row>
    <row r="10" spans="1:10" s="37" customFormat="1" ht="51.75">
      <c r="A10" s="1"/>
      <c r="B10" s="1"/>
      <c r="C10" s="1"/>
      <c r="D10" s="1"/>
      <c r="E10" s="1"/>
      <c r="F10" s="1"/>
      <c r="G10" s="1"/>
      <c r="H10" s="5" t="s">
        <v>313</v>
      </c>
      <c r="I10" s="5"/>
      <c r="J10" s="5" t="s">
        <v>319</v>
      </c>
    </row>
    <row r="11" spans="1:10" s="37" customFormat="1" ht="18">
      <c r="A11" s="1"/>
      <c r="B11" s="1"/>
      <c r="C11" s="1"/>
      <c r="D11" s="1"/>
      <c r="E11" s="1"/>
      <c r="F11" s="1"/>
      <c r="G11" s="1"/>
      <c r="H11" s="3" t="s">
        <v>2</v>
      </c>
      <c r="I11" s="3"/>
      <c r="J11" s="3" t="s">
        <v>2</v>
      </c>
    </row>
    <row r="12" spans="1:10" s="37" customFormat="1" ht="18">
      <c r="A12" s="1"/>
      <c r="B12" s="1"/>
      <c r="C12" s="1"/>
      <c r="D12" s="1"/>
      <c r="E12" s="1"/>
      <c r="F12" s="1"/>
      <c r="G12" s="1"/>
      <c r="H12" s="4"/>
      <c r="I12" s="4"/>
      <c r="J12" s="43"/>
    </row>
    <row r="13" spans="1:10" s="37" customFormat="1" ht="18">
      <c r="A13" s="52" t="s">
        <v>46</v>
      </c>
      <c r="B13" s="52"/>
      <c r="C13" s="52"/>
      <c r="D13" s="52"/>
      <c r="E13" s="52"/>
      <c r="F13" s="52"/>
      <c r="G13" s="52"/>
      <c r="H13" s="54">
        <f>'Condensed IS-30.9.2014'!L32</f>
        <v>112590</v>
      </c>
      <c r="I13" s="53"/>
      <c r="J13" s="54">
        <f>'Condensed IS-30.9.2014'!N32</f>
        <v>96816</v>
      </c>
    </row>
    <row r="14" spans="1:10" s="37" customFormat="1" ht="18">
      <c r="A14" s="52"/>
      <c r="B14" s="52"/>
      <c r="C14" s="52"/>
      <c r="D14" s="52"/>
      <c r="E14" s="52"/>
      <c r="F14" s="52"/>
      <c r="G14" s="52"/>
      <c r="H14" s="53"/>
      <c r="I14" s="53"/>
      <c r="J14" s="53"/>
    </row>
    <row r="15" spans="1:10" s="37" customFormat="1" ht="18">
      <c r="A15" s="52" t="s">
        <v>226</v>
      </c>
      <c r="B15" s="52"/>
      <c r="C15" s="52"/>
      <c r="D15" s="52"/>
      <c r="E15" s="52"/>
      <c r="F15" s="52"/>
      <c r="G15" s="52"/>
      <c r="H15" s="53"/>
      <c r="I15" s="53"/>
      <c r="J15" s="53"/>
    </row>
    <row r="16" spans="1:10" s="37" customFormat="1" ht="18">
      <c r="A16" s="52"/>
      <c r="B16" s="52"/>
      <c r="C16" s="52"/>
      <c r="D16" s="52"/>
      <c r="E16" s="52"/>
      <c r="F16" s="52"/>
      <c r="G16" s="52"/>
      <c r="H16" s="53"/>
      <c r="I16" s="53"/>
      <c r="J16" s="53"/>
    </row>
    <row r="17" spans="1:10" s="37" customFormat="1" ht="18">
      <c r="A17" s="52"/>
      <c r="B17" s="52" t="s">
        <v>227</v>
      </c>
      <c r="C17" s="52"/>
      <c r="D17" s="52"/>
      <c r="E17" s="52"/>
      <c r="F17" s="52"/>
      <c r="G17" s="52"/>
      <c r="H17" s="54">
        <f>-'Condensed IS-30.9.2014'!L24</f>
        <v>41776</v>
      </c>
      <c r="I17" s="53"/>
      <c r="J17" s="54">
        <f>-'Condensed IS-30.9.2014'!N24</f>
        <v>37694</v>
      </c>
    </row>
    <row r="18" spans="1:10" s="37" customFormat="1" ht="18">
      <c r="A18" s="52"/>
      <c r="B18" s="52" t="s">
        <v>228</v>
      </c>
      <c r="C18" s="52"/>
      <c r="D18" s="52"/>
      <c r="E18" s="52"/>
      <c r="F18" s="52"/>
      <c r="G18" s="52"/>
      <c r="H18" s="54">
        <v>-94451</v>
      </c>
      <c r="I18" s="53"/>
      <c r="J18" s="54">
        <v>6914</v>
      </c>
    </row>
    <row r="19" spans="1:10" s="37" customFormat="1" ht="18">
      <c r="A19" s="52"/>
      <c r="B19" s="52" t="s">
        <v>229</v>
      </c>
      <c r="C19" s="52"/>
      <c r="D19" s="52"/>
      <c r="E19" s="52"/>
      <c r="F19" s="52"/>
      <c r="G19" s="52"/>
      <c r="H19" s="54">
        <f>SUM('[3]QLR Group CF-Q2 30.9.14'!$F$60)</f>
        <v>-15648.91597737415</v>
      </c>
      <c r="I19" s="53"/>
      <c r="J19" s="54">
        <v>-14807</v>
      </c>
    </row>
    <row r="20" spans="1:10" s="37" customFormat="1" ht="18">
      <c r="A20" s="52"/>
      <c r="B20" s="52" t="s">
        <v>230</v>
      </c>
      <c r="C20" s="52"/>
      <c r="D20" s="52"/>
      <c r="E20" s="52"/>
      <c r="F20" s="52"/>
      <c r="G20" s="52"/>
      <c r="H20" s="55">
        <v>3348</v>
      </c>
      <c r="I20" s="53"/>
      <c r="J20" s="55">
        <v>-5980</v>
      </c>
    </row>
    <row r="21" spans="1:10" s="37" customFormat="1" ht="18">
      <c r="A21" s="52" t="s">
        <v>150</v>
      </c>
      <c r="B21" s="52"/>
      <c r="C21" s="52"/>
      <c r="D21" s="52"/>
      <c r="E21" s="52"/>
      <c r="F21" s="52"/>
      <c r="G21" s="52"/>
      <c r="H21" s="56">
        <f>SUM(H13:H20)</f>
        <v>47614.08402262585</v>
      </c>
      <c r="I21" s="54"/>
      <c r="J21" s="56">
        <f>SUM(J13:J20)</f>
        <v>120637</v>
      </c>
    </row>
    <row r="22" spans="1:10" s="37" customFormat="1" ht="18">
      <c r="A22" s="52"/>
      <c r="B22" s="52"/>
      <c r="C22" s="52"/>
      <c r="D22" s="52"/>
      <c r="E22" s="52"/>
      <c r="F22" s="52"/>
      <c r="G22" s="52"/>
      <c r="H22" s="54"/>
      <c r="I22" s="57"/>
      <c r="J22" s="54"/>
    </row>
    <row r="23" spans="1:10" s="37" customFormat="1" ht="18">
      <c r="A23" s="52"/>
      <c r="B23" s="52" t="s">
        <v>231</v>
      </c>
      <c r="C23" s="52"/>
      <c r="D23" s="52"/>
      <c r="E23" s="52"/>
      <c r="F23" s="52"/>
      <c r="G23" s="52"/>
      <c r="H23" s="54">
        <f>SUM('[3]QLR Group CF-Q2 30.9.14'!$F$68+'[3]QLR Group CF-Q2 30.9.14'!$F$75+'[3]QLR Group CF-Q2 30.9.14'!$F$76)</f>
        <v>-111582.40659773353</v>
      </c>
      <c r="I23" s="57"/>
      <c r="J23" s="54">
        <v>-50119</v>
      </c>
    </row>
    <row r="24" spans="1:10" s="37" customFormat="1" ht="18">
      <c r="A24" s="52"/>
      <c r="B24" s="52" t="s">
        <v>230</v>
      </c>
      <c r="C24" s="52"/>
      <c r="D24" s="52"/>
      <c r="E24" s="52"/>
      <c r="F24" s="52"/>
      <c r="G24" s="52"/>
      <c r="H24" s="54">
        <f>SUM('[3]QLR Group CF-Q2 30.9.14'!$F$84)</f>
        <v>-11855</v>
      </c>
      <c r="I24" s="57"/>
      <c r="J24" s="54">
        <v>-2798</v>
      </c>
    </row>
    <row r="25" spans="1:10" s="37" customFormat="1" ht="18">
      <c r="A25" s="52" t="s">
        <v>151</v>
      </c>
      <c r="B25" s="52"/>
      <c r="C25" s="52"/>
      <c r="D25" s="52"/>
      <c r="E25" s="52"/>
      <c r="F25" s="52"/>
      <c r="G25" s="52"/>
      <c r="H25" s="58">
        <f>SUM(H23:H24)</f>
        <v>-123437.40659773353</v>
      </c>
      <c r="I25" s="59"/>
      <c r="J25" s="58">
        <f>SUM(J23:J24)</f>
        <v>-52917</v>
      </c>
    </row>
    <row r="26" spans="1:13" s="37" customFormat="1" ht="18">
      <c r="A26" s="52"/>
      <c r="B26" s="52"/>
      <c r="C26" s="52"/>
      <c r="D26" s="52"/>
      <c r="E26" s="52"/>
      <c r="F26" s="52"/>
      <c r="G26" s="52"/>
      <c r="H26" s="54"/>
      <c r="I26" s="59"/>
      <c r="J26" s="54"/>
      <c r="M26" s="44"/>
    </row>
    <row r="27" spans="1:10" ht="18">
      <c r="A27" s="52"/>
      <c r="B27" s="52"/>
      <c r="C27" s="52"/>
      <c r="D27" s="52"/>
      <c r="E27" s="52"/>
      <c r="F27" s="52"/>
      <c r="G27" s="52"/>
      <c r="H27" s="54"/>
      <c r="I27" s="59"/>
      <c r="J27" s="54"/>
    </row>
    <row r="28" spans="1:10" ht="18">
      <c r="A28" s="52"/>
      <c r="B28" s="52" t="s">
        <v>232</v>
      </c>
      <c r="C28" s="52"/>
      <c r="D28" s="52"/>
      <c r="E28" s="52"/>
      <c r="F28" s="52"/>
      <c r="G28" s="52"/>
      <c r="H28" s="54">
        <f>SUM('[3]QLR Group CF-Q2 30.9.14'!$F$95)</f>
        <v>155907.16845461144</v>
      </c>
      <c r="I28" s="60"/>
      <c r="J28" s="54">
        <v>-55303</v>
      </c>
    </row>
    <row r="29" spans="1:10" ht="18">
      <c r="A29" s="52"/>
      <c r="B29" s="52" t="s">
        <v>252</v>
      </c>
      <c r="C29" s="52"/>
      <c r="D29" s="52"/>
      <c r="E29" s="52"/>
      <c r="F29" s="52"/>
      <c r="G29" s="52"/>
      <c r="H29" s="54">
        <f>SUM('[3]QLR Group CF-Q2 30.9.14'!$F$91)</f>
        <v>-3599</v>
      </c>
      <c r="I29" s="60"/>
      <c r="J29" s="54">
        <v>-8630</v>
      </c>
    </row>
    <row r="30" spans="1:10" ht="18">
      <c r="A30" s="52"/>
      <c r="B30" s="52" t="s">
        <v>253</v>
      </c>
      <c r="C30" s="52"/>
      <c r="D30" s="52"/>
      <c r="E30" s="52"/>
      <c r="F30" s="52"/>
      <c r="G30" s="52"/>
      <c r="H30" s="54">
        <f>SUM('[3]QLR Group CF-Q2 30.9.14'!$F$92)</f>
        <v>-43681.02933</v>
      </c>
      <c r="I30" s="60"/>
      <c r="J30" s="54">
        <v>-37441</v>
      </c>
    </row>
    <row r="31" spans="1:10" ht="18">
      <c r="A31" s="52"/>
      <c r="B31" s="52" t="s">
        <v>230</v>
      </c>
      <c r="C31" s="52"/>
      <c r="D31" s="52"/>
      <c r="E31" s="52"/>
      <c r="F31" s="52"/>
      <c r="G31" s="52"/>
      <c r="H31" s="54">
        <v>-2242</v>
      </c>
      <c r="I31" s="59"/>
      <c r="J31" s="54">
        <v>4202</v>
      </c>
    </row>
    <row r="32" spans="1:10" ht="18">
      <c r="A32" s="52" t="s">
        <v>233</v>
      </c>
      <c r="B32" s="52"/>
      <c r="C32" s="52"/>
      <c r="D32" s="52"/>
      <c r="E32" s="52"/>
      <c r="F32" s="52"/>
      <c r="G32" s="52"/>
      <c r="H32" s="58">
        <f>SUM(H27:H31)</f>
        <v>106385.13912461145</v>
      </c>
      <c r="I32" s="61"/>
      <c r="J32" s="58">
        <f>SUM(J27:J31)</f>
        <v>-97172</v>
      </c>
    </row>
    <row r="33" spans="1:13" ht="18">
      <c r="A33" s="52" t="s">
        <v>234</v>
      </c>
      <c r="B33" s="52"/>
      <c r="C33" s="52"/>
      <c r="D33" s="52"/>
      <c r="E33" s="52"/>
      <c r="F33" s="52"/>
      <c r="G33" s="52"/>
      <c r="H33" s="54">
        <f>SUM(H21+H25+H32)</f>
        <v>30561.81654950377</v>
      </c>
      <c r="I33" s="61"/>
      <c r="J33" s="54">
        <f>SUM(J21+J25+J32)</f>
        <v>-29452</v>
      </c>
      <c r="M33" s="2"/>
    </row>
    <row r="34" spans="1:10" ht="18">
      <c r="A34" s="52"/>
      <c r="B34" s="52"/>
      <c r="C34" s="52"/>
      <c r="D34" s="52"/>
      <c r="E34" s="52"/>
      <c r="F34" s="52"/>
      <c r="G34" s="52"/>
      <c r="H34" s="54"/>
      <c r="I34" s="61"/>
      <c r="J34" s="54"/>
    </row>
    <row r="35" spans="1:10" ht="18">
      <c r="A35" s="52"/>
      <c r="B35" s="52"/>
      <c r="C35" s="52"/>
      <c r="D35" s="52"/>
      <c r="E35" s="52"/>
      <c r="F35" s="52"/>
      <c r="G35" s="52"/>
      <c r="H35" s="54"/>
      <c r="I35" s="61"/>
      <c r="J35" s="54"/>
    </row>
    <row r="36" spans="1:10" ht="18">
      <c r="A36" s="52" t="s">
        <v>315</v>
      </c>
      <c r="B36" s="52"/>
      <c r="C36" s="52"/>
      <c r="D36" s="52"/>
      <c r="E36" s="52"/>
      <c r="F36" s="52"/>
      <c r="G36" s="52"/>
      <c r="H36" s="54">
        <f>SUM('[3]QLR Group CF-Q2 30.9.14'!$F$105)</f>
        <v>253157</v>
      </c>
      <c r="I36" s="61"/>
      <c r="J36" s="54">
        <v>129363</v>
      </c>
    </row>
    <row r="37" spans="1:10" ht="18">
      <c r="A37" s="52"/>
      <c r="B37" s="52"/>
      <c r="C37" s="52"/>
      <c r="D37" s="52"/>
      <c r="E37" s="52"/>
      <c r="F37" s="52"/>
      <c r="G37" s="52"/>
      <c r="H37" s="54"/>
      <c r="I37" s="61"/>
      <c r="J37" s="54"/>
    </row>
    <row r="38" spans="1:10" ht="18" thickBot="1">
      <c r="A38" s="52" t="s">
        <v>316</v>
      </c>
      <c r="B38" s="52"/>
      <c r="C38" s="52"/>
      <c r="D38" s="52"/>
      <c r="E38" s="52"/>
      <c r="F38" s="52"/>
      <c r="G38" s="52"/>
      <c r="H38" s="62">
        <f>SUM(H33:H37)</f>
        <v>283718.81654950377</v>
      </c>
      <c r="I38" s="61"/>
      <c r="J38" s="62">
        <f>SUM(J33:J37)</f>
        <v>99911</v>
      </c>
    </row>
    <row r="39" spans="1:10" ht="18" thickTop="1">
      <c r="A39" s="52"/>
      <c r="B39" s="52"/>
      <c r="C39" s="52"/>
      <c r="D39" s="52"/>
      <c r="E39" s="52"/>
      <c r="F39" s="52"/>
      <c r="G39" s="52"/>
      <c r="H39" s="63"/>
      <c r="I39" s="64"/>
      <c r="J39" s="63"/>
    </row>
    <row r="40" spans="1:10" ht="18">
      <c r="A40" s="52"/>
      <c r="B40" s="52"/>
      <c r="C40" s="52"/>
      <c r="D40" s="52"/>
      <c r="E40" s="52"/>
      <c r="F40" s="52"/>
      <c r="G40" s="52"/>
      <c r="H40" s="65"/>
      <c r="I40" s="65"/>
      <c r="J40" s="63"/>
    </row>
    <row r="41" spans="1:10" ht="12.75">
      <c r="A41" s="51"/>
      <c r="B41" s="51"/>
      <c r="C41" s="51"/>
      <c r="D41" s="51"/>
      <c r="E41" s="51"/>
      <c r="F41" s="51"/>
      <c r="G41" s="51"/>
      <c r="H41" s="66"/>
      <c r="I41" s="66"/>
      <c r="J41" s="51"/>
    </row>
    <row r="42" spans="1:10" ht="15">
      <c r="A42" s="67" t="s">
        <v>314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5">
      <c r="A43" s="67" t="s">
        <v>203</v>
      </c>
      <c r="B43" s="51"/>
      <c r="C43" s="51"/>
      <c r="D43" s="51"/>
      <c r="E43" s="51"/>
      <c r="F43" s="51"/>
      <c r="G43" s="51"/>
      <c r="H43" s="51"/>
      <c r="I43" s="51"/>
      <c r="J43" s="5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zoomScale="70" zoomScaleNormal="70" zoomScalePageLayoutView="0" workbookViewId="0" topLeftCell="A79">
      <selection activeCell="N58" sqref="N58"/>
    </sheetView>
  </sheetViews>
  <sheetFormatPr defaultColWidth="9.140625" defaultRowHeight="12.75"/>
  <cols>
    <col min="1" max="1" width="9.140625" style="233" customWidth="1"/>
    <col min="2" max="2" width="10.8515625" style="233" customWidth="1"/>
    <col min="3" max="3" width="33.00390625" style="233" customWidth="1"/>
    <col min="4" max="4" width="19.8515625" style="233" customWidth="1"/>
    <col min="5" max="5" width="16.00390625" style="233" bestFit="1" customWidth="1"/>
    <col min="6" max="6" width="14.140625" style="233" bestFit="1" customWidth="1"/>
    <col min="7" max="14" width="9.140625" style="233" customWidth="1"/>
    <col min="15" max="15" width="30.57421875" style="233" customWidth="1"/>
    <col min="16" max="16384" width="9.140625" style="233" customWidth="1"/>
  </cols>
  <sheetData>
    <row r="1" s="227" customFormat="1" ht="27">
      <c r="A1" s="226" t="s">
        <v>212</v>
      </c>
    </row>
    <row r="2" s="227" customFormat="1" ht="27">
      <c r="A2" s="228" t="s">
        <v>3</v>
      </c>
    </row>
    <row r="3" spans="1:2" s="227" customFormat="1" ht="27">
      <c r="A3" s="228" t="s">
        <v>321</v>
      </c>
      <c r="B3" s="228"/>
    </row>
    <row r="4" s="227" customFormat="1" ht="27">
      <c r="A4" s="228"/>
    </row>
    <row r="5" s="227" customFormat="1" ht="27">
      <c r="A5" s="228" t="s">
        <v>32</v>
      </c>
    </row>
    <row r="7" spans="1:2" s="227" customFormat="1" ht="27">
      <c r="A7" s="229" t="s">
        <v>172</v>
      </c>
      <c r="B7" s="230" t="s">
        <v>33</v>
      </c>
    </row>
    <row r="8" spans="1:2" s="246" customFormat="1" ht="17.25">
      <c r="A8" s="305"/>
      <c r="B8" s="306" t="s">
        <v>215</v>
      </c>
    </row>
    <row r="9" spans="1:2" s="246" customFormat="1" ht="17.25">
      <c r="A9" s="305"/>
      <c r="B9" s="306" t="s">
        <v>144</v>
      </c>
    </row>
    <row r="10" spans="1:2" s="246" customFormat="1" ht="17.25">
      <c r="A10" s="305"/>
      <c r="B10" s="306"/>
    </row>
    <row r="11" spans="1:2" s="246" customFormat="1" ht="17.25">
      <c r="A11" s="305"/>
      <c r="B11" s="306" t="s">
        <v>145</v>
      </c>
    </row>
    <row r="12" spans="1:2" s="246" customFormat="1" ht="17.25">
      <c r="A12" s="305"/>
      <c r="B12" s="306" t="s">
        <v>292</v>
      </c>
    </row>
    <row r="13" spans="1:2" s="309" customFormat="1" ht="17.25">
      <c r="A13" s="307"/>
      <c r="B13" s="308" t="s">
        <v>293</v>
      </c>
    </row>
    <row r="14" spans="1:2" s="309" customFormat="1" ht="17.25">
      <c r="A14" s="307"/>
      <c r="B14" s="308"/>
    </row>
    <row r="15" spans="1:2" s="309" customFormat="1" ht="17.25">
      <c r="A15" s="307"/>
      <c r="B15" s="308" t="s">
        <v>294</v>
      </c>
    </row>
    <row r="16" spans="1:2" s="309" customFormat="1" ht="17.25">
      <c r="A16" s="307"/>
      <c r="B16" s="308" t="s">
        <v>295</v>
      </c>
    </row>
    <row r="17" spans="1:2" s="309" customFormat="1" ht="17.25">
      <c r="A17" s="307"/>
      <c r="B17" s="308" t="s">
        <v>296</v>
      </c>
    </row>
    <row r="18" spans="1:2" s="309" customFormat="1" ht="17.25">
      <c r="A18" s="307"/>
      <c r="B18" s="308" t="s">
        <v>297</v>
      </c>
    </row>
    <row r="19" spans="1:2" s="309" customFormat="1" ht="17.25">
      <c r="A19" s="307"/>
      <c r="B19" s="308" t="s">
        <v>298</v>
      </c>
    </row>
    <row r="20" spans="1:2" s="309" customFormat="1" ht="17.25">
      <c r="A20" s="307"/>
      <c r="B20" s="308" t="s">
        <v>299</v>
      </c>
    </row>
    <row r="21" spans="1:2" ht="19.5">
      <c r="A21" s="231"/>
      <c r="B21" s="308" t="s">
        <v>322</v>
      </c>
    </row>
    <row r="22" spans="1:2" ht="19.5">
      <c r="A22" s="231"/>
      <c r="B22" s="308"/>
    </row>
    <row r="23" spans="1:2" ht="19.5">
      <c r="A23" s="231"/>
      <c r="B23" s="234" t="s">
        <v>240</v>
      </c>
    </row>
    <row r="24" spans="1:2" ht="19.5">
      <c r="A24" s="231"/>
      <c r="B24" s="232"/>
    </row>
    <row r="25" spans="1:2" s="246" customFormat="1" ht="17.25">
      <c r="A25" s="305"/>
      <c r="B25" s="306" t="s">
        <v>241</v>
      </c>
    </row>
    <row r="26" spans="1:2" s="246" customFormat="1" ht="17.25">
      <c r="A26" s="305"/>
      <c r="B26" s="306" t="s">
        <v>242</v>
      </c>
    </row>
    <row r="27" spans="1:2" s="246" customFormat="1" ht="17.25">
      <c r="A27" s="305"/>
      <c r="B27" s="306" t="s">
        <v>243</v>
      </c>
    </row>
    <row r="28" spans="1:2" s="246" customFormat="1" ht="17.25">
      <c r="A28" s="305"/>
      <c r="B28" s="306" t="s">
        <v>255</v>
      </c>
    </row>
    <row r="29" spans="1:2" s="246" customFormat="1" ht="17.25">
      <c r="A29" s="305"/>
      <c r="B29" s="306" t="s">
        <v>244</v>
      </c>
    </row>
    <row r="30" spans="1:2" s="246" customFormat="1" ht="17.25">
      <c r="A30" s="305"/>
      <c r="B30" s="306" t="s">
        <v>245</v>
      </c>
    </row>
    <row r="31" spans="1:2" s="246" customFormat="1" ht="17.25">
      <c r="A31" s="305"/>
      <c r="B31" s="308"/>
    </row>
    <row r="32" spans="1:2" s="246" customFormat="1" ht="17.25">
      <c r="A32" s="305"/>
      <c r="B32" s="308" t="s">
        <v>332</v>
      </c>
    </row>
    <row r="33" spans="1:2" s="246" customFormat="1" ht="17.25">
      <c r="A33" s="305"/>
      <c r="B33" s="308" t="s">
        <v>300</v>
      </c>
    </row>
    <row r="34" spans="1:2" s="246" customFormat="1" ht="17.25">
      <c r="A34" s="305"/>
      <c r="B34" s="308" t="s">
        <v>333</v>
      </c>
    </row>
    <row r="35" spans="1:2" s="246" customFormat="1" ht="17.25">
      <c r="A35" s="305"/>
      <c r="B35" s="308"/>
    </row>
    <row r="36" spans="1:2" s="246" customFormat="1" ht="17.25">
      <c r="A36" s="305"/>
      <c r="B36" s="308" t="s">
        <v>246</v>
      </c>
    </row>
    <row r="37" spans="1:2" s="246" customFormat="1" ht="17.25">
      <c r="A37" s="305"/>
      <c r="B37" s="308" t="s">
        <v>331</v>
      </c>
    </row>
    <row r="38" spans="1:2" s="246" customFormat="1" ht="17.25">
      <c r="A38" s="305"/>
      <c r="B38" s="308" t="s">
        <v>247</v>
      </c>
    </row>
    <row r="39" spans="1:2" s="246" customFormat="1" ht="17.25">
      <c r="A39" s="305"/>
      <c r="B39" s="308" t="s">
        <v>248</v>
      </c>
    </row>
    <row r="40" spans="1:2" s="246" customFormat="1" ht="17.25">
      <c r="A40" s="305"/>
      <c r="B40" s="308" t="s">
        <v>249</v>
      </c>
    </row>
    <row r="42" spans="1:2" s="227" customFormat="1" ht="27">
      <c r="A42" s="236" t="s">
        <v>173</v>
      </c>
      <c r="B42" s="228" t="s">
        <v>34</v>
      </c>
    </row>
    <row r="43" s="246" customFormat="1" ht="17.25">
      <c r="B43" s="246" t="s">
        <v>35</v>
      </c>
    </row>
    <row r="44" s="246" customFormat="1" ht="17.25"/>
    <row r="45" s="246" customFormat="1" ht="17.25">
      <c r="B45" s="246" t="s">
        <v>36</v>
      </c>
    </row>
    <row r="46" s="246" customFormat="1" ht="17.25">
      <c r="B46" s="246" t="s">
        <v>37</v>
      </c>
    </row>
    <row r="47" s="246" customFormat="1" ht="17.25">
      <c r="B47" s="246" t="s">
        <v>38</v>
      </c>
    </row>
    <row r="48" s="246" customFormat="1" ht="17.25">
      <c r="B48" s="246" t="s">
        <v>39</v>
      </c>
    </row>
    <row r="49" s="246" customFormat="1" ht="17.25">
      <c r="B49" s="246" t="s">
        <v>40</v>
      </c>
    </row>
    <row r="50" s="246" customFormat="1" ht="17.25"/>
    <row r="51" s="246" customFormat="1" ht="17.25">
      <c r="B51" s="246" t="s">
        <v>174</v>
      </c>
    </row>
    <row r="52" s="246" customFormat="1" ht="17.25">
      <c r="B52" s="246" t="s">
        <v>256</v>
      </c>
    </row>
    <row r="53" s="246" customFormat="1" ht="17.25"/>
    <row r="54" spans="2:4" s="246" customFormat="1" ht="17.25">
      <c r="B54" s="310" t="s">
        <v>175</v>
      </c>
      <c r="C54" s="310" t="s">
        <v>176</v>
      </c>
      <c r="D54" s="311">
        <v>0.21</v>
      </c>
    </row>
    <row r="55" spans="2:4" s="246" customFormat="1" ht="17.25">
      <c r="B55" s="310" t="s">
        <v>177</v>
      </c>
      <c r="C55" s="310" t="s">
        <v>178</v>
      </c>
      <c r="D55" s="311">
        <v>0.27</v>
      </c>
    </row>
    <row r="56" spans="2:4" s="246" customFormat="1" ht="17.25">
      <c r="B56" s="310" t="s">
        <v>179</v>
      </c>
      <c r="C56" s="310" t="s">
        <v>180</v>
      </c>
      <c r="D56" s="311">
        <v>0.28</v>
      </c>
    </row>
    <row r="57" spans="2:4" s="246" customFormat="1" ht="17.25">
      <c r="B57" s="310" t="s">
        <v>181</v>
      </c>
      <c r="C57" s="310" t="s">
        <v>182</v>
      </c>
      <c r="D57" s="311">
        <v>0.24</v>
      </c>
    </row>
    <row r="58" spans="2:4" s="246" customFormat="1" ht="18" thickBot="1">
      <c r="B58" s="310"/>
      <c r="C58" s="310"/>
      <c r="D58" s="312">
        <f>SUM(D54:D57)</f>
        <v>1</v>
      </c>
    </row>
    <row r="59" s="246" customFormat="1" ht="18" thickTop="1"/>
    <row r="60" spans="2:4" ht="16.5">
      <c r="B60" s="237"/>
      <c r="C60" s="237"/>
      <c r="D60" s="237"/>
    </row>
    <row r="61" spans="1:2" s="227" customFormat="1" ht="27">
      <c r="A61" s="238" t="s">
        <v>183</v>
      </c>
      <c r="B61" s="228" t="s">
        <v>41</v>
      </c>
    </row>
    <row r="62" s="246" customFormat="1" ht="17.25">
      <c r="B62" s="246" t="s">
        <v>223</v>
      </c>
    </row>
    <row r="64" spans="1:2" s="227" customFormat="1" ht="27">
      <c r="A64" s="238" t="s">
        <v>184</v>
      </c>
      <c r="B64" s="228" t="s">
        <v>171</v>
      </c>
    </row>
    <row r="65" s="246" customFormat="1" ht="17.25">
      <c r="B65" s="246" t="s">
        <v>42</v>
      </c>
    </row>
    <row r="67" spans="1:2" s="227" customFormat="1" ht="27">
      <c r="A67" s="238" t="s">
        <v>185</v>
      </c>
      <c r="B67" s="228" t="s">
        <v>43</v>
      </c>
    </row>
    <row r="68" s="246" customFormat="1" ht="17.25">
      <c r="B68" s="246" t="s">
        <v>239</v>
      </c>
    </row>
    <row r="69" s="246" customFormat="1" ht="17.25"/>
    <row r="71" spans="1:2" s="227" customFormat="1" ht="27">
      <c r="A71" s="238" t="s">
        <v>186</v>
      </c>
      <c r="B71" s="228" t="s">
        <v>347</v>
      </c>
    </row>
    <row r="72" ht="15.75">
      <c r="D72" s="239"/>
    </row>
    <row r="73" spans="2:4" s="246" customFormat="1" ht="17.25">
      <c r="B73" s="246" t="s">
        <v>335</v>
      </c>
      <c r="D73" s="313"/>
    </row>
    <row r="74" ht="19.5">
      <c r="B74" s="235"/>
    </row>
    <row r="75" ht="18.75">
      <c r="D75" s="240"/>
    </row>
    <row r="76" spans="1:4" s="227" customFormat="1" ht="33">
      <c r="A76" s="238" t="s">
        <v>187</v>
      </c>
      <c r="B76" s="228" t="s">
        <v>45</v>
      </c>
      <c r="D76" s="241"/>
    </row>
    <row r="77" spans="1:4" s="316" customFormat="1" ht="21">
      <c r="A77" s="314"/>
      <c r="B77" s="246" t="s">
        <v>346</v>
      </c>
      <c r="C77" s="246"/>
      <c r="D77" s="315"/>
    </row>
    <row r="78" spans="2:4" s="316" customFormat="1" ht="21">
      <c r="B78" s="246"/>
      <c r="C78" s="246"/>
      <c r="D78" s="315"/>
    </row>
    <row r="79" spans="1:6" s="316" customFormat="1" ht="20.25">
      <c r="A79" s="317"/>
      <c r="B79" s="318"/>
      <c r="C79" s="319"/>
      <c r="E79" s="320" t="s">
        <v>2</v>
      </c>
      <c r="F79" s="320" t="s">
        <v>2</v>
      </c>
    </row>
    <row r="80" spans="1:6" s="316" customFormat="1" ht="20.25">
      <c r="A80" s="317"/>
      <c r="B80" s="319"/>
      <c r="C80" s="319"/>
      <c r="E80" s="320" t="s">
        <v>66</v>
      </c>
      <c r="F80" s="320" t="s">
        <v>257</v>
      </c>
    </row>
    <row r="81" spans="1:6" s="316" customFormat="1" ht="20.25">
      <c r="A81" s="317"/>
      <c r="B81" s="319" t="s">
        <v>47</v>
      </c>
      <c r="C81" s="319"/>
      <c r="E81" s="321">
        <f>SUM('Bursa notes-30.9.14'!C16)</f>
        <v>171866</v>
      </c>
      <c r="F81" s="321">
        <f>SUM('Bursa notes-30.9.14'!C26)</f>
        <v>31215</v>
      </c>
    </row>
    <row r="82" spans="1:6" s="316" customFormat="1" ht="20.25">
      <c r="A82" s="317"/>
      <c r="B82" s="319" t="s">
        <v>164</v>
      </c>
      <c r="C82" s="319"/>
      <c r="E82" s="321">
        <f>SUM('Bursa notes-30.9.14'!C17)</f>
        <v>83612</v>
      </c>
      <c r="F82" s="321">
        <f>SUM('Bursa notes-30.9.14'!C27)</f>
        <v>5277</v>
      </c>
    </row>
    <row r="83" spans="1:6" s="316" customFormat="1" ht="20.25">
      <c r="A83" s="317"/>
      <c r="B83" s="319" t="s">
        <v>48</v>
      </c>
      <c r="C83" s="319"/>
      <c r="E83" s="321">
        <f>SUM('Bursa notes-30.9.14'!C18)</f>
        <v>401063</v>
      </c>
      <c r="F83" s="321">
        <f>SUM('Bursa notes-30.9.14'!C28)</f>
        <v>25765</v>
      </c>
    </row>
    <row r="84" spans="1:6" s="316" customFormat="1" ht="21" thickBot="1">
      <c r="A84" s="317"/>
      <c r="B84" s="319" t="s">
        <v>49</v>
      </c>
      <c r="C84" s="319"/>
      <c r="E84" s="322">
        <f>SUM(E81:E83)</f>
        <v>656541</v>
      </c>
      <c r="F84" s="322">
        <f>SUM(F81:F83)</f>
        <v>62257</v>
      </c>
    </row>
    <row r="85" spans="1:6" s="316" customFormat="1" ht="21" thickTop="1">
      <c r="A85" s="317"/>
      <c r="B85" s="319"/>
      <c r="C85" s="319"/>
      <c r="E85" s="323"/>
      <c r="F85" s="323"/>
    </row>
    <row r="86" spans="1:6" s="316" customFormat="1" ht="20.25">
      <c r="A86" s="317"/>
      <c r="B86" s="319"/>
      <c r="C86" s="319"/>
      <c r="E86" s="323"/>
      <c r="F86" s="323"/>
    </row>
    <row r="87" spans="1:6" s="316" customFormat="1" ht="20.25">
      <c r="A87" s="317"/>
      <c r="B87" s="319"/>
      <c r="C87" s="319"/>
      <c r="E87" s="323"/>
      <c r="F87" s="323"/>
    </row>
    <row r="88" spans="1:4" ht="19.5">
      <c r="A88" s="242"/>
      <c r="B88" s="243"/>
      <c r="C88" s="243"/>
      <c r="D88" s="243"/>
    </row>
    <row r="89" spans="1:2" s="227" customFormat="1" ht="27">
      <c r="A89" s="238" t="s">
        <v>188</v>
      </c>
      <c r="B89" s="244" t="s">
        <v>25</v>
      </c>
    </row>
    <row r="90" s="246" customFormat="1" ht="17.25">
      <c r="B90" s="319" t="s">
        <v>50</v>
      </c>
    </row>
    <row r="92" spans="1:2" s="227" customFormat="1" ht="27">
      <c r="A92" s="238" t="s">
        <v>189</v>
      </c>
      <c r="B92" s="244" t="s">
        <v>51</v>
      </c>
    </row>
    <row r="93" s="246" customFormat="1" ht="17.25">
      <c r="B93" s="246" t="s">
        <v>52</v>
      </c>
    </row>
    <row r="95" spans="1:2" s="227" customFormat="1" ht="27">
      <c r="A95" s="238" t="s">
        <v>190</v>
      </c>
      <c r="B95" s="244" t="s">
        <v>53</v>
      </c>
    </row>
    <row r="96" s="246" customFormat="1" ht="17.25">
      <c r="B96" s="306" t="s">
        <v>116</v>
      </c>
    </row>
    <row r="97" ht="19.5">
      <c r="B97" s="232"/>
    </row>
    <row r="98" ht="15.75">
      <c r="B98" s="245"/>
    </row>
    <row r="100" spans="1:2" s="227" customFormat="1" ht="27">
      <c r="A100" s="238" t="s">
        <v>191</v>
      </c>
      <c r="B100" s="226" t="s">
        <v>258</v>
      </c>
    </row>
    <row r="102" s="246" customFormat="1" ht="17.25">
      <c r="B102" s="306" t="s">
        <v>259</v>
      </c>
    </row>
    <row r="103" s="246" customFormat="1" ht="17.25">
      <c r="B103" s="246" t="s">
        <v>260</v>
      </c>
    </row>
    <row r="104" s="246" customFormat="1" ht="17.25">
      <c r="B104" s="246" t="s">
        <v>261</v>
      </c>
    </row>
    <row r="105" s="246" customFormat="1" ht="17.25">
      <c r="B105" s="246" t="s">
        <v>262</v>
      </c>
    </row>
    <row r="106" spans="2:4" s="246" customFormat="1" ht="17.25">
      <c r="B106" s="246" t="s">
        <v>285</v>
      </c>
      <c r="D106" s="324"/>
    </row>
    <row r="107" spans="2:5" s="246" customFormat="1" ht="17.25">
      <c r="B107" s="325"/>
      <c r="C107" s="325"/>
      <c r="D107" s="326"/>
      <c r="E107" s="325"/>
    </row>
    <row r="108" spans="1:2" s="246" customFormat="1" ht="26.25">
      <c r="A108" s="314" t="s">
        <v>221</v>
      </c>
      <c r="B108" s="226" t="s">
        <v>197</v>
      </c>
    </row>
    <row r="109" spans="1:2" s="246" customFormat="1" ht="17.25">
      <c r="A109" s="314"/>
      <c r="B109" s="327"/>
    </row>
    <row r="110" s="246" customFormat="1" ht="17.25">
      <c r="B110" s="246" t="s">
        <v>198</v>
      </c>
    </row>
    <row r="111" s="246" customFormat="1" ht="17.25"/>
    <row r="112" s="246" customFormat="1" ht="17.25"/>
    <row r="113" s="246" customFormat="1" ht="17.25"/>
  </sheetData>
  <sheetProtection/>
  <printOptions/>
  <pageMargins left="0.708661417322835" right="0.708661417322835" top="0.748031496062992" bottom="0.748031496062992" header="0.31496062992126" footer="0.31496062992126"/>
  <pageSetup fitToHeight="2" fitToWidth="1" horizontalDpi="600" verticalDpi="600" orientation="portrait" paperSize="8" scale="62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79" sqref="F79"/>
    </sheetView>
  </sheetViews>
  <sheetFormatPr defaultColWidth="9.140625" defaultRowHeight="12.75"/>
  <cols>
    <col min="1" max="1" width="9.140625" style="6" customWidth="1"/>
    <col min="2" max="2" width="36.57421875" style="6" customWidth="1"/>
    <col min="3" max="3" width="22.421875" style="6" customWidth="1"/>
    <col min="4" max="4" width="22.00390625" style="6" customWidth="1"/>
    <col min="5" max="5" width="12.00390625" style="6" customWidth="1"/>
    <col min="6" max="6" width="19.7109375" style="6" customWidth="1"/>
    <col min="7" max="7" width="24.421875" style="6" customWidth="1"/>
    <col min="8" max="8" width="14.00390625" style="6" customWidth="1"/>
    <col min="9" max="9" width="9.140625" style="6" customWidth="1"/>
    <col min="10" max="10" width="17.140625" style="6" customWidth="1"/>
    <col min="11" max="11" width="10.421875" style="6" customWidth="1"/>
    <col min="12" max="12" width="10.28125" style="6" customWidth="1"/>
    <col min="13" max="16384" width="9.140625" style="6" customWidth="1"/>
  </cols>
  <sheetData>
    <row r="1" spans="1:8" ht="18">
      <c r="A1" s="100" t="s">
        <v>31</v>
      </c>
      <c r="B1" s="101"/>
      <c r="C1" s="101"/>
      <c r="D1" s="101"/>
      <c r="E1" s="101"/>
      <c r="F1" s="101"/>
      <c r="G1" s="101"/>
      <c r="H1" s="101"/>
    </row>
    <row r="2" spans="1:8" ht="13.5">
      <c r="A2" s="102" t="s">
        <v>3</v>
      </c>
      <c r="B2" s="101"/>
      <c r="C2" s="101"/>
      <c r="D2" s="101"/>
      <c r="E2" s="101"/>
      <c r="F2" s="101"/>
      <c r="G2" s="101"/>
      <c r="H2" s="101"/>
    </row>
    <row r="3" spans="1:8" ht="17.25">
      <c r="A3" s="103" t="s">
        <v>306</v>
      </c>
      <c r="B3" s="101"/>
      <c r="C3" s="101"/>
      <c r="D3" s="101"/>
      <c r="E3" s="101"/>
      <c r="F3" s="101"/>
      <c r="G3" s="101"/>
      <c r="H3" s="101"/>
    </row>
    <row r="4" spans="1:8" ht="13.5">
      <c r="A4" s="102"/>
      <c r="B4" s="101"/>
      <c r="C4" s="101"/>
      <c r="D4" s="101"/>
      <c r="E4" s="101"/>
      <c r="F4" s="101"/>
      <c r="G4" s="101"/>
      <c r="H4" s="101"/>
    </row>
    <row r="5" spans="1:8" ht="12.75">
      <c r="A5" s="104" t="s">
        <v>54</v>
      </c>
      <c r="B5" s="101"/>
      <c r="C5" s="101"/>
      <c r="D5" s="101"/>
      <c r="E5" s="101"/>
      <c r="F5" s="101"/>
      <c r="G5" s="101"/>
      <c r="H5" s="101"/>
    </row>
    <row r="6" spans="1:8" ht="12.75">
      <c r="A6" s="101"/>
      <c r="B6" s="101"/>
      <c r="C6" s="101"/>
      <c r="D6" s="105"/>
      <c r="E6" s="105"/>
      <c r="F6" s="105"/>
      <c r="G6" s="101"/>
      <c r="H6" s="101"/>
    </row>
    <row r="7" spans="1:8" ht="17.25">
      <c r="A7" s="106" t="s">
        <v>55</v>
      </c>
      <c r="B7" s="107" t="s">
        <v>113</v>
      </c>
      <c r="C7" s="101"/>
      <c r="D7" s="101"/>
      <c r="E7" s="101"/>
      <c r="F7" s="101"/>
      <c r="G7" s="101"/>
      <c r="H7" s="101"/>
    </row>
    <row r="8" spans="1:8" ht="13.5">
      <c r="A8" s="108"/>
      <c r="B8" s="109"/>
      <c r="C8" s="101"/>
      <c r="D8" s="101"/>
      <c r="E8" s="101"/>
      <c r="F8" s="101"/>
      <c r="G8" s="101"/>
      <c r="H8" s="101"/>
    </row>
    <row r="9" spans="1:8" s="78" customFormat="1" ht="13.5">
      <c r="A9" s="110"/>
      <c r="B9" s="111"/>
      <c r="C9" s="112" t="s">
        <v>56</v>
      </c>
      <c r="D9" s="112" t="s">
        <v>57</v>
      </c>
      <c r="E9" s="112" t="s">
        <v>58</v>
      </c>
      <c r="F9" s="113" t="s">
        <v>59</v>
      </c>
      <c r="G9" s="113" t="s">
        <v>0</v>
      </c>
      <c r="H9" s="112" t="s">
        <v>58</v>
      </c>
    </row>
    <row r="10" spans="1:8" s="78" customFormat="1" ht="13.5">
      <c r="A10" s="110"/>
      <c r="B10" s="114"/>
      <c r="C10" s="115" t="s">
        <v>60</v>
      </c>
      <c r="D10" s="115" t="s">
        <v>61</v>
      </c>
      <c r="E10" s="115" t="s">
        <v>62</v>
      </c>
      <c r="F10" s="116" t="s">
        <v>63</v>
      </c>
      <c r="G10" s="116" t="s">
        <v>64</v>
      </c>
      <c r="H10" s="115" t="s">
        <v>62</v>
      </c>
    </row>
    <row r="11" spans="1:8" s="78" customFormat="1" ht="13.5">
      <c r="A11" s="110"/>
      <c r="B11" s="114"/>
      <c r="C11" s="117"/>
      <c r="D11" s="115" t="s">
        <v>60</v>
      </c>
      <c r="E11" s="115"/>
      <c r="F11" s="116"/>
      <c r="G11" s="116" t="s">
        <v>65</v>
      </c>
      <c r="H11" s="118"/>
    </row>
    <row r="12" spans="1:8" s="78" customFormat="1" ht="13.5">
      <c r="A12" s="110"/>
      <c r="B12" s="111"/>
      <c r="C12" s="112" t="s">
        <v>308</v>
      </c>
      <c r="D12" s="112" t="s">
        <v>264</v>
      </c>
      <c r="E12" s="112"/>
      <c r="F12" s="112" t="s">
        <v>309</v>
      </c>
      <c r="G12" s="112" t="s">
        <v>265</v>
      </c>
      <c r="H12" s="118"/>
    </row>
    <row r="13" spans="1:8" s="78" customFormat="1" ht="13.5">
      <c r="A13" s="110"/>
      <c r="B13" s="119"/>
      <c r="C13" s="120" t="s">
        <v>291</v>
      </c>
      <c r="D13" s="120" t="s">
        <v>263</v>
      </c>
      <c r="E13" s="120"/>
      <c r="F13" s="120" t="s">
        <v>291</v>
      </c>
      <c r="G13" s="120" t="s">
        <v>263</v>
      </c>
      <c r="H13" s="118"/>
    </row>
    <row r="14" spans="1:8" s="78" customFormat="1" ht="13.5">
      <c r="A14" s="110"/>
      <c r="B14" s="121"/>
      <c r="C14" s="122" t="s">
        <v>66</v>
      </c>
      <c r="D14" s="122" t="s">
        <v>66</v>
      </c>
      <c r="E14" s="122"/>
      <c r="F14" s="247" t="s">
        <v>66</v>
      </c>
      <c r="G14" s="247" t="s">
        <v>66</v>
      </c>
      <c r="H14" s="118"/>
    </row>
    <row r="15" spans="1:8" s="78" customFormat="1" ht="16.5" customHeight="1">
      <c r="A15" s="110"/>
      <c r="B15" s="123"/>
      <c r="C15" s="122" t="s">
        <v>2</v>
      </c>
      <c r="D15" s="122" t="s">
        <v>2</v>
      </c>
      <c r="E15" s="122"/>
      <c r="F15" s="247" t="s">
        <v>2</v>
      </c>
      <c r="G15" s="122" t="s">
        <v>2</v>
      </c>
      <c r="H15" s="118"/>
    </row>
    <row r="16" spans="1:8" s="78" customFormat="1" ht="13.5">
      <c r="A16" s="110"/>
      <c r="B16" s="123" t="s">
        <v>67</v>
      </c>
      <c r="C16" s="248">
        <v>171866</v>
      </c>
      <c r="D16" s="248">
        <v>155890</v>
      </c>
      <c r="E16" s="125">
        <f>SUM(C16-D16)/D16</f>
        <v>0.10248251972544743</v>
      </c>
      <c r="F16" s="248">
        <v>343390</v>
      </c>
      <c r="G16" s="248">
        <v>300142.2063548001</v>
      </c>
      <c r="H16" s="124">
        <f>SUM(F16-G16)/G16</f>
        <v>0.1440910099597136</v>
      </c>
    </row>
    <row r="17" spans="1:8" s="78" customFormat="1" ht="13.5">
      <c r="A17" s="110"/>
      <c r="B17" s="123" t="s">
        <v>162</v>
      </c>
      <c r="C17" s="248">
        <v>83612</v>
      </c>
      <c r="D17" s="248">
        <v>77432</v>
      </c>
      <c r="E17" s="125">
        <f>SUM(C17-D17)/D17</f>
        <v>0.07981196404587251</v>
      </c>
      <c r="F17" s="248">
        <v>187555</v>
      </c>
      <c r="G17" s="248">
        <v>155992.36837000004</v>
      </c>
      <c r="H17" s="125">
        <f>SUM(F17-G17)/G17</f>
        <v>0.20233446007522754</v>
      </c>
    </row>
    <row r="18" spans="1:8" s="78" customFormat="1" ht="15">
      <c r="A18" s="110"/>
      <c r="B18" s="123" t="s">
        <v>68</v>
      </c>
      <c r="C18" s="249">
        <v>401063</v>
      </c>
      <c r="D18" s="249">
        <v>371823</v>
      </c>
      <c r="E18" s="125">
        <f>SUM(C18-D18)/D18</f>
        <v>0.07863956775132254</v>
      </c>
      <c r="F18" s="248">
        <v>779152</v>
      </c>
      <c r="G18" s="248">
        <v>728549.6346400052</v>
      </c>
      <c r="H18" s="125">
        <f>SUM(F18-G18)/G18</f>
        <v>0.06945630462775364</v>
      </c>
    </row>
    <row r="19" spans="1:8" s="78" customFormat="1" ht="15.75" thickBot="1">
      <c r="A19" s="110"/>
      <c r="B19" s="123" t="s">
        <v>49</v>
      </c>
      <c r="C19" s="126">
        <f>SUM(C16:C18)</f>
        <v>656541</v>
      </c>
      <c r="D19" s="334">
        <f>SUM(D16:D18)</f>
        <v>605145</v>
      </c>
      <c r="E19" s="331">
        <f>SUM(C19-D19)/D19</f>
        <v>0.0849317105817614</v>
      </c>
      <c r="F19" s="127">
        <f>SUM(F16:F18)</f>
        <v>1310097</v>
      </c>
      <c r="G19" s="335">
        <f>SUM(G16:G18)</f>
        <v>1184684.2093648054</v>
      </c>
      <c r="H19" s="331">
        <f>SUM(F19-G19)/G19</f>
        <v>0.10586178970211603</v>
      </c>
    </row>
    <row r="20" spans="1:8" s="78" customFormat="1" ht="14.25" thickTop="1">
      <c r="A20" s="110"/>
      <c r="B20" s="128"/>
      <c r="C20" s="129"/>
      <c r="D20" s="130"/>
      <c r="E20" s="130"/>
      <c r="F20" s="131"/>
      <c r="G20" s="130"/>
      <c r="H20" s="118"/>
    </row>
    <row r="21" spans="1:8" s="78" customFormat="1" ht="13.5">
      <c r="A21" s="110"/>
      <c r="B21" s="123"/>
      <c r="C21" s="112" t="s">
        <v>308</v>
      </c>
      <c r="D21" s="112" t="s">
        <v>264</v>
      </c>
      <c r="E21" s="112"/>
      <c r="F21" s="250" t="s">
        <v>309</v>
      </c>
      <c r="G21" s="250" t="s">
        <v>265</v>
      </c>
      <c r="H21" s="118"/>
    </row>
    <row r="22" spans="1:8" s="78" customFormat="1" ht="13.5">
      <c r="A22" s="110"/>
      <c r="B22" s="123"/>
      <c r="C22" s="120" t="s">
        <v>291</v>
      </c>
      <c r="D22" s="120" t="s">
        <v>263</v>
      </c>
      <c r="E22" s="120"/>
      <c r="F22" s="251" t="s">
        <v>291</v>
      </c>
      <c r="G22" s="251" t="s">
        <v>263</v>
      </c>
      <c r="H22" s="118"/>
    </row>
    <row r="23" spans="1:8" s="78" customFormat="1" ht="13.5">
      <c r="A23" s="110"/>
      <c r="B23" s="123"/>
      <c r="C23" s="122" t="s">
        <v>46</v>
      </c>
      <c r="D23" s="122" t="s">
        <v>46</v>
      </c>
      <c r="E23" s="122"/>
      <c r="F23" s="252" t="s">
        <v>46</v>
      </c>
      <c r="G23" s="253" t="s">
        <v>46</v>
      </c>
      <c r="H23" s="118"/>
    </row>
    <row r="24" spans="1:8" s="78" customFormat="1" ht="13.5">
      <c r="A24" s="110"/>
      <c r="B24" s="123"/>
      <c r="C24" s="122" t="s">
        <v>2</v>
      </c>
      <c r="D24" s="112" t="s">
        <v>2</v>
      </c>
      <c r="E24" s="112"/>
      <c r="F24" s="254" t="s">
        <v>2</v>
      </c>
      <c r="G24" s="250" t="s">
        <v>2</v>
      </c>
      <c r="H24" s="118"/>
    </row>
    <row r="25" spans="1:8" s="78" customFormat="1" ht="13.5">
      <c r="A25" s="110"/>
      <c r="B25" s="123"/>
      <c r="C25" s="122"/>
      <c r="D25" s="122"/>
      <c r="E25" s="112"/>
      <c r="F25" s="255"/>
      <c r="G25" s="253"/>
      <c r="H25" s="118"/>
    </row>
    <row r="26" spans="1:8" s="78" customFormat="1" ht="13.5">
      <c r="A26" s="110"/>
      <c r="B26" s="123" t="s">
        <v>67</v>
      </c>
      <c r="C26" s="248">
        <v>31215</v>
      </c>
      <c r="D26" s="248">
        <v>29916</v>
      </c>
      <c r="E26" s="390">
        <f>SUM(C26-D26)/D26</f>
        <v>0.04342158042519054</v>
      </c>
      <c r="F26" s="256">
        <v>58679</v>
      </c>
      <c r="G26" s="336">
        <v>55158</v>
      </c>
      <c r="H26" s="390">
        <f>SUM(F26-G26)/G26</f>
        <v>0.06383480184198122</v>
      </c>
    </row>
    <row r="27" spans="1:8" s="78" customFormat="1" ht="13.5">
      <c r="A27" s="110"/>
      <c r="B27" s="123" t="s">
        <v>162</v>
      </c>
      <c r="C27" s="257">
        <v>5277</v>
      </c>
      <c r="D27" s="257">
        <v>-413</v>
      </c>
      <c r="E27" s="124" t="s">
        <v>22</v>
      </c>
      <c r="F27" s="257">
        <v>9640</v>
      </c>
      <c r="G27" s="336">
        <v>-1068</v>
      </c>
      <c r="H27" s="124" t="s">
        <v>22</v>
      </c>
    </row>
    <row r="28" spans="1:8" s="78" customFormat="1" ht="15">
      <c r="A28" s="110"/>
      <c r="B28" s="123" t="s">
        <v>68</v>
      </c>
      <c r="C28" s="249">
        <v>25765</v>
      </c>
      <c r="D28" s="249">
        <v>23588</v>
      </c>
      <c r="E28" s="124">
        <f>SUM(C28-D28)/D28</f>
        <v>0.0922926911989147</v>
      </c>
      <c r="F28" s="258">
        <v>44271</v>
      </c>
      <c r="G28" s="336">
        <v>42726</v>
      </c>
      <c r="H28" s="124">
        <f>SUM(F28-G28)/G28</f>
        <v>0.03616065159387726</v>
      </c>
    </row>
    <row r="29" spans="1:8" s="78" customFormat="1" ht="15">
      <c r="A29" s="110"/>
      <c r="B29" s="123" t="s">
        <v>49</v>
      </c>
      <c r="C29" s="249">
        <f>SUM(C26:C28)</f>
        <v>62257</v>
      </c>
      <c r="D29" s="126">
        <f>SUM(D26:D28)</f>
        <v>53091</v>
      </c>
      <c r="E29" s="331">
        <f>SUM(C29-D29)/D29</f>
        <v>0.1726469646456085</v>
      </c>
      <c r="F29" s="132">
        <f>SUM(F26:F28)</f>
        <v>112590</v>
      </c>
      <c r="G29" s="337">
        <f>SUM(G26:G28)</f>
        <v>96816</v>
      </c>
      <c r="H29" s="331">
        <f>SUM(F29-G29)/G29</f>
        <v>0.16292761527020327</v>
      </c>
    </row>
    <row r="30" spans="1:8" s="78" customFormat="1" ht="15">
      <c r="A30" s="110"/>
      <c r="B30" s="133"/>
      <c r="C30" s="134"/>
      <c r="D30" s="135"/>
      <c r="E30" s="135"/>
      <c r="F30" s="135"/>
      <c r="G30" s="136"/>
      <c r="H30" s="137"/>
    </row>
    <row r="31" spans="2:8" ht="15">
      <c r="B31" s="74"/>
      <c r="C31" s="138"/>
      <c r="D31" s="74"/>
      <c r="E31" s="74"/>
      <c r="F31" s="74"/>
      <c r="G31" s="75"/>
      <c r="H31" s="75"/>
    </row>
    <row r="32" spans="1:2" s="21" customFormat="1" ht="15">
      <c r="A32" s="76" t="s">
        <v>69</v>
      </c>
      <c r="B32" s="21" t="s">
        <v>348</v>
      </c>
    </row>
    <row r="33" spans="1:2" s="21" customFormat="1" ht="15">
      <c r="A33" s="76"/>
      <c r="B33" s="21" t="s">
        <v>361</v>
      </c>
    </row>
    <row r="34" spans="1:2" s="21" customFormat="1" ht="15">
      <c r="A34" s="76"/>
      <c r="B34" s="21" t="s">
        <v>354</v>
      </c>
    </row>
    <row r="35" spans="1:2" s="21" customFormat="1" ht="15">
      <c r="A35" s="76"/>
      <c r="B35" s="77"/>
    </row>
    <row r="36" spans="1:2" s="21" customFormat="1" ht="15">
      <c r="A36" s="76"/>
      <c r="B36" s="77" t="s">
        <v>341</v>
      </c>
    </row>
    <row r="37" spans="1:2" s="21" customFormat="1" ht="15">
      <c r="A37" s="76"/>
      <c r="B37" s="77" t="s">
        <v>355</v>
      </c>
    </row>
    <row r="38" spans="1:2" s="21" customFormat="1" ht="15">
      <c r="A38" s="76"/>
      <c r="B38" s="77"/>
    </row>
    <row r="39" spans="1:2" s="21" customFormat="1" ht="15">
      <c r="A39" s="361" t="s">
        <v>70</v>
      </c>
      <c r="B39" s="362" t="s">
        <v>360</v>
      </c>
    </row>
    <row r="40" spans="1:2" s="21" customFormat="1" ht="15">
      <c r="A40" s="361"/>
      <c r="B40" s="362" t="s">
        <v>356</v>
      </c>
    </row>
    <row r="41" spans="1:2" s="21" customFormat="1" ht="15">
      <c r="A41" s="361"/>
      <c r="B41" s="362"/>
    </row>
    <row r="42" spans="1:2" s="21" customFormat="1" ht="15">
      <c r="A42" s="76"/>
      <c r="B42" s="362" t="s">
        <v>359</v>
      </c>
    </row>
    <row r="43" spans="1:2" s="21" customFormat="1" ht="15">
      <c r="A43" s="76"/>
      <c r="B43" s="21" t="s">
        <v>349</v>
      </c>
    </row>
    <row r="44" spans="1:2" s="21" customFormat="1" ht="15">
      <c r="A44" s="361"/>
      <c r="B44" s="363"/>
    </row>
    <row r="45" spans="1:2" s="21" customFormat="1" ht="15">
      <c r="A45" s="361" t="s">
        <v>71</v>
      </c>
      <c r="B45" s="362" t="s">
        <v>350</v>
      </c>
    </row>
    <row r="46" spans="1:2" s="21" customFormat="1" ht="15">
      <c r="A46" s="361"/>
      <c r="B46" s="362" t="s">
        <v>357</v>
      </c>
    </row>
    <row r="47" spans="1:2" s="21" customFormat="1" ht="15">
      <c r="A47" s="361"/>
      <c r="B47" s="362"/>
    </row>
    <row r="48" spans="1:2" s="21" customFormat="1" ht="15">
      <c r="A48" s="361"/>
      <c r="B48" s="362" t="s">
        <v>351</v>
      </c>
    </row>
    <row r="49" spans="1:2" s="21" customFormat="1" ht="15">
      <c r="A49" s="361"/>
      <c r="B49" s="362" t="s">
        <v>342</v>
      </c>
    </row>
    <row r="50" spans="1:2" ht="13.5">
      <c r="A50" s="99"/>
      <c r="B50" s="98"/>
    </row>
    <row r="51" spans="1:2" ht="17.25">
      <c r="A51" s="79" t="s">
        <v>72</v>
      </c>
      <c r="B51" s="80" t="s">
        <v>73</v>
      </c>
    </row>
    <row r="52" spans="2:8" s="78" customFormat="1" ht="13.5">
      <c r="B52" s="139"/>
      <c r="C52" s="140" t="s">
        <v>74</v>
      </c>
      <c r="D52" s="141" t="s">
        <v>163</v>
      </c>
      <c r="E52" s="112" t="s">
        <v>58</v>
      </c>
      <c r="F52" s="140" t="s">
        <v>74</v>
      </c>
      <c r="G52" s="122" t="s">
        <v>75</v>
      </c>
      <c r="H52" s="81" t="s">
        <v>58</v>
      </c>
    </row>
    <row r="53" spans="2:8" s="78" customFormat="1" ht="13.5">
      <c r="B53" s="142"/>
      <c r="C53" s="112" t="s">
        <v>308</v>
      </c>
      <c r="D53" s="112" t="s">
        <v>309</v>
      </c>
      <c r="E53" s="115" t="s">
        <v>62</v>
      </c>
      <c r="F53" s="250" t="s">
        <v>308</v>
      </c>
      <c r="G53" s="250" t="s">
        <v>309</v>
      </c>
      <c r="H53" s="82" t="s">
        <v>62</v>
      </c>
    </row>
    <row r="54" spans="2:8" s="78" customFormat="1" ht="13.5">
      <c r="B54" s="142"/>
      <c r="C54" s="120" t="s">
        <v>291</v>
      </c>
      <c r="D54" s="120" t="s">
        <v>286</v>
      </c>
      <c r="E54" s="117"/>
      <c r="F54" s="251" t="s">
        <v>291</v>
      </c>
      <c r="G54" s="251" t="s">
        <v>286</v>
      </c>
      <c r="H54" s="82"/>
    </row>
    <row r="55" spans="2:8" s="78" customFormat="1" ht="13.5">
      <c r="B55" s="143"/>
      <c r="C55" s="122" t="s">
        <v>66</v>
      </c>
      <c r="D55" s="259" t="s">
        <v>66</v>
      </c>
      <c r="E55" s="120"/>
      <c r="F55" s="253" t="s">
        <v>46</v>
      </c>
      <c r="G55" s="260" t="s">
        <v>46</v>
      </c>
      <c r="H55" s="83"/>
    </row>
    <row r="56" spans="2:8" s="78" customFormat="1" ht="13.5">
      <c r="B56" s="144" t="s">
        <v>76</v>
      </c>
      <c r="C56" s="261"/>
      <c r="D56" s="144"/>
      <c r="E56" s="144"/>
      <c r="F56" s="262"/>
      <c r="G56" s="263"/>
      <c r="H56" s="144"/>
    </row>
    <row r="57" spans="2:8" s="78" customFormat="1" ht="13.5">
      <c r="B57" s="142" t="s">
        <v>67</v>
      </c>
      <c r="C57" s="264">
        <f>SUM(C16)</f>
        <v>171866</v>
      </c>
      <c r="D57" s="264">
        <v>171524</v>
      </c>
      <c r="E57" s="329">
        <f>SUM(C57-D57)/D57</f>
        <v>0.0019938900678622236</v>
      </c>
      <c r="F57" s="257">
        <f>SUM(C26)</f>
        <v>31215</v>
      </c>
      <c r="G57" s="257">
        <v>27464</v>
      </c>
      <c r="H57" s="146">
        <f>SUM(F57-G57)/G57</f>
        <v>0.1365787940576755</v>
      </c>
    </row>
    <row r="58" spans="2:8" s="78" customFormat="1" ht="13.5">
      <c r="B58" s="142" t="s">
        <v>162</v>
      </c>
      <c r="C58" s="264">
        <f>SUM(C17)</f>
        <v>83612</v>
      </c>
      <c r="D58" s="264">
        <v>103943</v>
      </c>
      <c r="E58" s="145">
        <f>SUM(C58-D58)/D58</f>
        <v>-0.19559758713910508</v>
      </c>
      <c r="F58" s="257">
        <f>SUM(C27)</f>
        <v>5277</v>
      </c>
      <c r="G58" s="257">
        <v>4363</v>
      </c>
      <c r="H58" s="146">
        <f>SUM(F58-G58)/G58</f>
        <v>0.20948888379555353</v>
      </c>
    </row>
    <row r="59" spans="2:8" s="78" customFormat="1" ht="15">
      <c r="B59" s="142" t="s">
        <v>68</v>
      </c>
      <c r="C59" s="265">
        <f>SUM(C18)</f>
        <v>401063</v>
      </c>
      <c r="D59" s="265">
        <v>378089</v>
      </c>
      <c r="E59" s="145">
        <f>SUM(C59-D59)/D59</f>
        <v>0.06076347103459767</v>
      </c>
      <c r="F59" s="266">
        <f>SUM(C28)</f>
        <v>25765</v>
      </c>
      <c r="G59" s="266">
        <v>18506</v>
      </c>
      <c r="H59" s="146">
        <f>SUM(F59-G59)/G59</f>
        <v>0.3922511617853669</v>
      </c>
    </row>
    <row r="60" spans="2:8" s="78" customFormat="1" ht="15">
      <c r="B60" s="147" t="s">
        <v>49</v>
      </c>
      <c r="C60" s="148">
        <f>SUM(C57:C59)</f>
        <v>656541</v>
      </c>
      <c r="D60" s="148">
        <f>SUM(D57:D59)</f>
        <v>653556</v>
      </c>
      <c r="E60" s="328">
        <f>SUM(C60-D60)/D60</f>
        <v>0.004567320933477774</v>
      </c>
      <c r="F60" s="148">
        <f>SUM(F57:F59)</f>
        <v>62257</v>
      </c>
      <c r="G60" s="148">
        <f>SUM(G57:G59)</f>
        <v>50333</v>
      </c>
      <c r="H60" s="149">
        <f>SUM(F60-G60)/G60</f>
        <v>0.23690223114060358</v>
      </c>
    </row>
    <row r="61" spans="2:8" s="78" customFormat="1" ht="15">
      <c r="B61" s="150"/>
      <c r="C61" s="151"/>
      <c r="D61" s="152"/>
      <c r="E61" s="153"/>
      <c r="F61" s="153"/>
      <c r="G61" s="154"/>
      <c r="H61" s="155"/>
    </row>
    <row r="62" spans="2:8" ht="15">
      <c r="B62" s="74"/>
      <c r="C62" s="156"/>
      <c r="D62" s="157"/>
      <c r="E62" s="157"/>
      <c r="F62" s="157"/>
      <c r="G62" s="158"/>
      <c r="H62" s="159"/>
    </row>
    <row r="63" spans="1:2" s="21" customFormat="1" ht="15">
      <c r="A63" s="76" t="s">
        <v>69</v>
      </c>
      <c r="B63" s="71" t="s">
        <v>352</v>
      </c>
    </row>
    <row r="64" spans="1:2" s="21" customFormat="1" ht="15">
      <c r="A64" s="76"/>
      <c r="B64" s="21" t="s">
        <v>362</v>
      </c>
    </row>
    <row r="65" s="21" customFormat="1" ht="15"/>
    <row r="66" spans="1:2" s="21" customFormat="1" ht="15">
      <c r="A66" s="76" t="s">
        <v>70</v>
      </c>
      <c r="B66" s="77" t="s">
        <v>317</v>
      </c>
    </row>
    <row r="67" spans="1:2" s="21" customFormat="1" ht="15">
      <c r="A67" s="76"/>
      <c r="B67" s="21" t="s">
        <v>353</v>
      </c>
    </row>
    <row r="68" s="21" customFormat="1" ht="15">
      <c r="A68" s="76"/>
    </row>
    <row r="69" spans="1:2" s="21" customFormat="1" ht="15">
      <c r="A69" s="76" t="s">
        <v>77</v>
      </c>
      <c r="B69" s="21" t="s">
        <v>334</v>
      </c>
    </row>
    <row r="70" s="21" customFormat="1" ht="15">
      <c r="B70" s="21" t="s">
        <v>363</v>
      </c>
    </row>
    <row r="73" spans="1:6" ht="17.25">
      <c r="A73" s="79" t="s">
        <v>78</v>
      </c>
      <c r="B73" s="9" t="s">
        <v>318</v>
      </c>
      <c r="F73" s="160"/>
    </row>
    <row r="74" spans="2:6" ht="15">
      <c r="B74" s="21"/>
      <c r="F74" s="160"/>
    </row>
    <row r="75" spans="2:6" ht="15">
      <c r="B75" s="21" t="s">
        <v>364</v>
      </c>
      <c r="F75" s="160"/>
    </row>
    <row r="76" spans="2:6" ht="15">
      <c r="B76" s="21" t="s">
        <v>340</v>
      </c>
      <c r="F76" s="160"/>
    </row>
    <row r="77" ht="13.5">
      <c r="F77" s="160"/>
    </row>
    <row r="78" spans="2:6" ht="15">
      <c r="B78" s="21"/>
      <c r="F78" s="160"/>
    </row>
    <row r="79" spans="2:6" ht="13.5">
      <c r="B79" s="161"/>
      <c r="F79" s="160"/>
    </row>
    <row r="80" spans="1:2" ht="17.25">
      <c r="A80" s="79" t="s">
        <v>79</v>
      </c>
      <c r="B80" s="9" t="s">
        <v>80</v>
      </c>
    </row>
    <row r="81" s="78" customFormat="1" ht="13.5">
      <c r="B81" s="78" t="s">
        <v>81</v>
      </c>
    </row>
    <row r="82" spans="2:7" ht="13.5">
      <c r="B82" s="161"/>
      <c r="F82" s="96"/>
      <c r="G82" s="10" t="s">
        <v>114</v>
      </c>
    </row>
    <row r="83" spans="1:7" ht="24" customHeight="1">
      <c r="A83" s="79" t="s">
        <v>82</v>
      </c>
      <c r="B83" s="84" t="s">
        <v>83</v>
      </c>
      <c r="E83" s="10"/>
      <c r="G83" s="85" t="s">
        <v>44</v>
      </c>
    </row>
    <row r="84" ht="13.5">
      <c r="G84" s="86" t="s">
        <v>291</v>
      </c>
    </row>
    <row r="85" ht="12.75">
      <c r="G85" s="87" t="s">
        <v>2</v>
      </c>
    </row>
    <row r="86" spans="2:7" ht="13.5">
      <c r="B86" s="6" t="s">
        <v>85</v>
      </c>
      <c r="G86" s="162">
        <v>22240</v>
      </c>
    </row>
    <row r="87" spans="2:7" ht="15">
      <c r="B87" s="6" t="s">
        <v>86</v>
      </c>
      <c r="E87" s="163"/>
      <c r="F87" s="164"/>
      <c r="G87" s="164">
        <v>1001</v>
      </c>
    </row>
    <row r="88" spans="5:7" ht="15">
      <c r="E88" s="165"/>
      <c r="F88" s="88"/>
      <c r="G88" s="89">
        <f>SUM(G86:G87)</f>
        <v>23241</v>
      </c>
    </row>
    <row r="89" ht="12.75">
      <c r="B89" s="6" t="s">
        <v>87</v>
      </c>
    </row>
    <row r="91" spans="1:2" ht="17.25">
      <c r="A91" s="79" t="s">
        <v>88</v>
      </c>
      <c r="B91" s="80" t="s">
        <v>89</v>
      </c>
    </row>
    <row r="92" ht="13.5">
      <c r="B92" s="91" t="s">
        <v>115</v>
      </c>
    </row>
    <row r="93" ht="13.5">
      <c r="B93" s="91"/>
    </row>
    <row r="94" spans="2:7" ht="15">
      <c r="B94" s="91"/>
      <c r="F94" s="89"/>
      <c r="G94" s="89"/>
    </row>
    <row r="95" spans="1:7" ht="18">
      <c r="A95" s="79" t="s">
        <v>90</v>
      </c>
      <c r="B95" s="80" t="s">
        <v>91</v>
      </c>
      <c r="F95" s="88"/>
      <c r="G95" s="88"/>
    </row>
    <row r="96" spans="1:2" ht="17.25">
      <c r="A96" s="90"/>
      <c r="B96" s="91" t="s">
        <v>92</v>
      </c>
    </row>
    <row r="97" spans="1:2" ht="18">
      <c r="A97" s="90"/>
      <c r="B97" s="166"/>
    </row>
    <row r="98" spans="1:8" ht="18">
      <c r="A98" s="90"/>
      <c r="B98" s="91"/>
      <c r="G98" s="11"/>
      <c r="H98" s="88"/>
    </row>
    <row r="99" spans="1:7" ht="17.25">
      <c r="A99" s="79" t="s">
        <v>93</v>
      </c>
      <c r="B99" s="80" t="s">
        <v>94</v>
      </c>
      <c r="G99" s="162"/>
    </row>
    <row r="100" spans="1:7" ht="16.5">
      <c r="A100" s="10"/>
      <c r="B100" s="330" t="s">
        <v>324</v>
      </c>
      <c r="G100" s="167"/>
    </row>
    <row r="101" spans="1:7" ht="16.5">
      <c r="A101" s="10"/>
      <c r="B101" s="330"/>
      <c r="G101" s="167"/>
    </row>
    <row r="102" spans="1:7" ht="16.5">
      <c r="A102" s="10"/>
      <c r="B102" s="8" t="s">
        <v>325</v>
      </c>
      <c r="G102" s="167"/>
    </row>
    <row r="103" spans="1:7" ht="16.5">
      <c r="A103" s="10"/>
      <c r="B103" s="330" t="s">
        <v>326</v>
      </c>
      <c r="G103" s="167"/>
    </row>
    <row r="104" spans="1:7" ht="16.5">
      <c r="A104" s="10"/>
      <c r="B104" s="8" t="s">
        <v>330</v>
      </c>
      <c r="G104" s="167"/>
    </row>
    <row r="105" spans="1:7" ht="16.5">
      <c r="A105" s="10"/>
      <c r="B105" s="8" t="s">
        <v>327</v>
      </c>
      <c r="G105" s="167"/>
    </row>
    <row r="106" spans="1:7" ht="16.5">
      <c r="A106" s="10"/>
      <c r="B106" s="8" t="s">
        <v>328</v>
      </c>
      <c r="G106" s="167"/>
    </row>
    <row r="107" spans="1:7" ht="16.5">
      <c r="A107" s="10"/>
      <c r="B107" s="8" t="s">
        <v>329</v>
      </c>
      <c r="G107" s="167"/>
    </row>
    <row r="108" spans="1:7" ht="16.5">
      <c r="A108" s="10"/>
      <c r="B108" s="8" t="s">
        <v>358</v>
      </c>
      <c r="G108" s="167"/>
    </row>
    <row r="109" spans="1:7" ht="15">
      <c r="A109" s="10"/>
      <c r="B109" s="96"/>
      <c r="G109" s="167"/>
    </row>
    <row r="110" spans="1:7" ht="15">
      <c r="A110" s="10"/>
      <c r="B110" s="96"/>
      <c r="G110" s="167"/>
    </row>
    <row r="111" spans="1:7" ht="15">
      <c r="A111" s="10"/>
      <c r="B111" s="91"/>
      <c r="G111" s="167"/>
    </row>
    <row r="112" spans="1:7" ht="15">
      <c r="A112" s="10"/>
      <c r="B112" s="91"/>
      <c r="G112" s="167"/>
    </row>
    <row r="113" spans="1:7" ht="15">
      <c r="A113" s="10"/>
      <c r="B113" s="91"/>
      <c r="G113" s="167"/>
    </row>
    <row r="114" spans="1:8" ht="17.25">
      <c r="A114" s="338" t="s">
        <v>95</v>
      </c>
      <c r="B114" s="339" t="s">
        <v>193</v>
      </c>
      <c r="C114" s="51"/>
      <c r="D114" s="51"/>
      <c r="E114" s="51"/>
      <c r="F114" s="51"/>
      <c r="G114" s="340"/>
      <c r="H114" s="341"/>
    </row>
    <row r="115" spans="1:8" ht="18">
      <c r="A115" s="338"/>
      <c r="B115" s="339" t="s">
        <v>194</v>
      </c>
      <c r="C115" s="51"/>
      <c r="D115" s="51"/>
      <c r="E115" s="51"/>
      <c r="F115" s="51"/>
      <c r="G115" s="342"/>
      <c r="H115" s="343" t="s">
        <v>2</v>
      </c>
    </row>
    <row r="116" spans="1:8" ht="13.5">
      <c r="A116" s="51"/>
      <c r="B116" s="344"/>
      <c r="C116" s="51"/>
      <c r="D116" s="51"/>
      <c r="E116" s="51"/>
      <c r="F116" s="51"/>
      <c r="G116" s="345"/>
      <c r="H116" s="345"/>
    </row>
    <row r="117" spans="1:8" ht="13.5">
      <c r="A117" s="51"/>
      <c r="B117" s="344" t="s">
        <v>96</v>
      </c>
      <c r="C117" s="51"/>
      <c r="D117" s="51"/>
      <c r="E117" s="51"/>
      <c r="F117" s="51"/>
      <c r="H117" s="340">
        <v>17994</v>
      </c>
    </row>
    <row r="118" spans="1:8" ht="12.75">
      <c r="A118" s="51"/>
      <c r="B118" s="51"/>
      <c r="C118" s="51"/>
      <c r="D118" s="51"/>
      <c r="E118" s="51"/>
      <c r="F118" s="51"/>
      <c r="G118" s="345"/>
      <c r="H118" s="345"/>
    </row>
    <row r="119" spans="1:8" ht="13.5">
      <c r="A119" s="51"/>
      <c r="B119" s="344" t="s">
        <v>97</v>
      </c>
      <c r="C119" s="51"/>
      <c r="D119" s="51"/>
      <c r="E119" s="51"/>
      <c r="F119" s="51"/>
      <c r="G119" s="340"/>
      <c r="H119" s="345">
        <v>530</v>
      </c>
    </row>
    <row r="120" spans="1:8" ht="15">
      <c r="A120" s="51"/>
      <c r="B120" s="344"/>
      <c r="C120" s="51"/>
      <c r="D120" s="51"/>
      <c r="E120" s="51"/>
      <c r="F120" s="51"/>
      <c r="G120" s="342"/>
      <c r="H120" s="345"/>
    </row>
    <row r="121" spans="1:8" ht="15">
      <c r="A121" s="51"/>
      <c r="B121" s="344" t="s">
        <v>99</v>
      </c>
      <c r="C121" s="51"/>
      <c r="D121" s="51"/>
      <c r="E121" s="51"/>
      <c r="F121" s="51"/>
      <c r="G121" s="342"/>
      <c r="H121" s="345"/>
    </row>
    <row r="122" spans="1:8" ht="15">
      <c r="A122" s="51"/>
      <c r="B122" s="51" t="s">
        <v>281</v>
      </c>
      <c r="D122" s="51"/>
      <c r="E122" s="51"/>
      <c r="F122" s="51"/>
      <c r="G122" s="342"/>
      <c r="H122" s="345">
        <v>67275</v>
      </c>
    </row>
    <row r="123" spans="1:8" ht="15">
      <c r="A123" s="51"/>
      <c r="B123" s="51" t="s">
        <v>282</v>
      </c>
      <c r="D123" s="51"/>
      <c r="E123" s="51"/>
      <c r="F123" s="51"/>
      <c r="G123" s="342"/>
      <c r="H123" s="345">
        <v>272637</v>
      </c>
    </row>
    <row r="124" spans="1:8" ht="13.5">
      <c r="A124" s="51"/>
      <c r="B124" s="344"/>
      <c r="C124" s="51"/>
      <c r="D124" s="51"/>
      <c r="E124" s="51"/>
      <c r="F124" s="51"/>
      <c r="G124" s="340"/>
      <c r="H124" s="345"/>
    </row>
    <row r="125" spans="1:8" ht="13.5">
      <c r="A125" s="51"/>
      <c r="B125" s="344" t="s">
        <v>100</v>
      </c>
      <c r="C125" s="51"/>
      <c r="D125" s="51"/>
      <c r="E125" s="51"/>
      <c r="F125" s="51"/>
      <c r="G125" s="340"/>
      <c r="H125" s="345"/>
    </row>
    <row r="126" spans="1:8" ht="13.5">
      <c r="A126" s="51"/>
      <c r="B126" s="51" t="s">
        <v>281</v>
      </c>
      <c r="D126" s="51"/>
      <c r="E126" s="51"/>
      <c r="F126" s="51"/>
      <c r="G126" s="340"/>
      <c r="H126" s="345">
        <v>5452</v>
      </c>
    </row>
    <row r="127" spans="1:8" ht="13.5">
      <c r="A127" s="51"/>
      <c r="B127" s="51" t="s">
        <v>282</v>
      </c>
      <c r="D127" s="51"/>
      <c r="E127" s="51"/>
      <c r="F127" s="51"/>
      <c r="G127" s="340"/>
      <c r="H127" s="345">
        <v>15229</v>
      </c>
    </row>
    <row r="128" spans="1:8" ht="13.5">
      <c r="A128" s="51"/>
      <c r="B128" s="344"/>
      <c r="C128" s="51"/>
      <c r="D128" s="51"/>
      <c r="E128" s="51"/>
      <c r="F128" s="51"/>
      <c r="G128" s="340"/>
      <c r="H128" s="345"/>
    </row>
    <row r="129" spans="1:8" ht="13.5">
      <c r="A129" s="51"/>
      <c r="B129" s="344" t="s">
        <v>283</v>
      </c>
      <c r="C129" s="51"/>
      <c r="D129" s="51"/>
      <c r="E129" s="51"/>
      <c r="F129" s="51"/>
      <c r="G129" s="340"/>
      <c r="H129" s="345"/>
    </row>
    <row r="130" spans="1:8" ht="13.5">
      <c r="A130" s="51"/>
      <c r="B130" s="344"/>
      <c r="C130" s="51"/>
      <c r="D130" s="51"/>
      <c r="E130" s="51"/>
      <c r="F130" s="51"/>
      <c r="G130" s="340"/>
      <c r="H130" s="345"/>
    </row>
    <row r="131" spans="1:8" ht="13.5">
      <c r="A131" s="51"/>
      <c r="B131" s="344" t="s">
        <v>284</v>
      </c>
      <c r="C131" s="51"/>
      <c r="D131" s="51"/>
      <c r="E131" s="51"/>
      <c r="F131" s="51"/>
      <c r="G131" s="340"/>
      <c r="H131" s="345">
        <v>7574</v>
      </c>
    </row>
    <row r="132" spans="1:8" ht="15">
      <c r="A132" s="51"/>
      <c r="B132" s="344"/>
      <c r="C132" s="51"/>
      <c r="D132" s="51"/>
      <c r="E132" s="51"/>
      <c r="F132" s="51"/>
      <c r="G132" s="346"/>
      <c r="H132" s="345"/>
    </row>
    <row r="133" spans="1:8" ht="14.25" thickBot="1">
      <c r="A133" s="51"/>
      <c r="B133" s="344"/>
      <c r="C133" s="51"/>
      <c r="D133" s="51"/>
      <c r="E133" s="51"/>
      <c r="F133" s="51"/>
      <c r="G133" s="345"/>
      <c r="H133" s="347">
        <f>SUM(H117:H132)</f>
        <v>386691</v>
      </c>
    </row>
    <row r="134" spans="1:8" ht="18" thickTop="1">
      <c r="A134" s="51"/>
      <c r="B134" s="339" t="s">
        <v>195</v>
      </c>
      <c r="C134" s="51"/>
      <c r="D134" s="51"/>
      <c r="E134" s="51"/>
      <c r="F134" s="51"/>
      <c r="G134" s="345"/>
      <c r="H134" s="345"/>
    </row>
    <row r="135" spans="1:8" ht="13.5">
      <c r="A135" s="51"/>
      <c r="B135" s="344" t="s">
        <v>98</v>
      </c>
      <c r="C135" s="348"/>
      <c r="D135" s="51"/>
      <c r="E135" s="51"/>
      <c r="F135" s="51"/>
      <c r="G135" s="345"/>
      <c r="H135" s="340">
        <v>842</v>
      </c>
    </row>
    <row r="136" spans="1:8" ht="13.5">
      <c r="A136" s="51"/>
      <c r="B136" s="344"/>
      <c r="C136" s="51"/>
      <c r="D136" s="51"/>
      <c r="E136" s="51"/>
      <c r="F136" s="51"/>
      <c r="G136" s="345"/>
      <c r="H136" s="345"/>
    </row>
    <row r="137" spans="1:8" ht="13.5">
      <c r="A137" s="51"/>
      <c r="B137" s="344" t="s">
        <v>101</v>
      </c>
      <c r="C137" s="51"/>
      <c r="D137" s="51"/>
      <c r="E137" s="51"/>
      <c r="F137" s="51"/>
      <c r="G137" s="345"/>
      <c r="H137" s="340"/>
    </row>
    <row r="138" spans="1:8" ht="13.5">
      <c r="A138" s="51"/>
      <c r="B138" s="51" t="s">
        <v>281</v>
      </c>
      <c r="D138" s="51"/>
      <c r="E138" s="51"/>
      <c r="F138" s="51"/>
      <c r="G138" s="345"/>
      <c r="H138" s="340">
        <v>76678</v>
      </c>
    </row>
    <row r="139" spans="1:8" ht="13.5">
      <c r="A139" s="51"/>
      <c r="B139" s="51" t="s">
        <v>282</v>
      </c>
      <c r="D139" s="51"/>
      <c r="E139" s="51"/>
      <c r="F139" s="51"/>
      <c r="G139" s="345"/>
      <c r="H139" s="340">
        <v>393037</v>
      </c>
    </row>
    <row r="140" spans="1:8" ht="13.5">
      <c r="A140" s="51"/>
      <c r="B140" s="344"/>
      <c r="C140" s="51"/>
      <c r="D140" s="51"/>
      <c r="E140" s="51"/>
      <c r="F140" s="51"/>
      <c r="G140" s="345"/>
      <c r="H140" s="340"/>
    </row>
    <row r="141" spans="1:8" ht="13.5">
      <c r="A141" s="51"/>
      <c r="B141" s="344"/>
      <c r="C141" s="51"/>
      <c r="D141" s="51"/>
      <c r="E141" s="51"/>
      <c r="F141" s="51"/>
      <c r="G141" s="345"/>
      <c r="H141" s="340"/>
    </row>
    <row r="142" spans="1:8" ht="13.5">
      <c r="A142" s="51"/>
      <c r="B142" s="344"/>
      <c r="C142" s="51"/>
      <c r="D142" s="51"/>
      <c r="E142" s="51"/>
      <c r="F142" s="51"/>
      <c r="G142" s="345"/>
      <c r="H142" s="340"/>
    </row>
    <row r="143" spans="1:8" ht="14.25" thickBot="1">
      <c r="A143" s="51"/>
      <c r="B143" s="51"/>
      <c r="C143" s="51"/>
      <c r="D143" s="51"/>
      <c r="E143" s="51"/>
      <c r="F143" s="51"/>
      <c r="G143" s="345"/>
      <c r="H143" s="349">
        <f>SUM(H135:H142)</f>
        <v>470557</v>
      </c>
    </row>
    <row r="144" spans="1:8" ht="14.25" thickTop="1">
      <c r="A144" s="51"/>
      <c r="B144" s="350"/>
      <c r="C144" s="51"/>
      <c r="D144" s="51"/>
      <c r="E144" s="51"/>
      <c r="F144" s="51"/>
      <c r="G144" s="345"/>
      <c r="H144" s="351"/>
    </row>
    <row r="145" spans="1:8" ht="14.25" thickBot="1">
      <c r="A145" s="51"/>
      <c r="B145" s="350" t="s">
        <v>196</v>
      </c>
      <c r="C145" s="51"/>
      <c r="D145" s="51"/>
      <c r="E145" s="51"/>
      <c r="F145" s="51"/>
      <c r="G145" s="345"/>
      <c r="H145" s="349">
        <f>H133+H143</f>
        <v>857248</v>
      </c>
    </row>
    <row r="146" spans="2:8" ht="14.25" thickTop="1">
      <c r="B146" s="14"/>
      <c r="G146" s="24"/>
      <c r="H146" s="156"/>
    </row>
    <row r="147" spans="1:8" ht="17.25">
      <c r="A147" s="79" t="s">
        <v>102</v>
      </c>
      <c r="B147" s="9" t="s">
        <v>208</v>
      </c>
      <c r="H147" s="160"/>
    </row>
    <row r="148" spans="1:2" ht="17.25">
      <c r="A148" s="79"/>
      <c r="B148" s="91"/>
    </row>
    <row r="149" spans="1:2" ht="17.25">
      <c r="A149" s="79"/>
      <c r="B149" s="91" t="s">
        <v>268</v>
      </c>
    </row>
    <row r="150" spans="1:7" ht="17.25">
      <c r="A150" s="79"/>
      <c r="B150" s="91"/>
      <c r="F150" s="92"/>
      <c r="G150" s="92"/>
    </row>
    <row r="151" spans="1:7" ht="17.25">
      <c r="A151" s="79"/>
      <c r="B151" s="93" t="s">
        <v>269</v>
      </c>
      <c r="F151" s="11"/>
      <c r="G151" s="11"/>
    </row>
    <row r="152" spans="1:7" ht="17.25">
      <c r="A152" s="79"/>
      <c r="B152" s="93" t="s">
        <v>276</v>
      </c>
      <c r="F152" s="11"/>
      <c r="G152" s="11"/>
    </row>
    <row r="153" spans="1:7" ht="17.25">
      <c r="A153" s="79"/>
      <c r="B153" s="93" t="s">
        <v>277</v>
      </c>
      <c r="F153" s="48"/>
      <c r="G153" s="48"/>
    </row>
    <row r="154" spans="1:7" ht="17.25">
      <c r="A154" s="79"/>
      <c r="B154" s="385"/>
      <c r="C154" s="74"/>
      <c r="D154" s="74"/>
      <c r="E154" s="74"/>
      <c r="F154" s="386"/>
      <c r="G154" s="386"/>
    </row>
    <row r="155" spans="1:7" ht="17.25">
      <c r="A155" s="79"/>
      <c r="B155" s="385" t="s">
        <v>343</v>
      </c>
      <c r="C155" s="74"/>
      <c r="D155" s="74"/>
      <c r="E155" s="74"/>
      <c r="F155" s="386"/>
      <c r="G155" s="386"/>
    </row>
    <row r="156" spans="1:7" ht="17.25">
      <c r="A156" s="79"/>
      <c r="B156" s="385"/>
      <c r="C156" s="75" t="s">
        <v>271</v>
      </c>
      <c r="D156" s="75" t="s">
        <v>272</v>
      </c>
      <c r="E156" s="75" t="s">
        <v>273</v>
      </c>
      <c r="F156" s="387" t="s">
        <v>279</v>
      </c>
      <c r="G156" s="386"/>
    </row>
    <row r="157" spans="1:7" ht="17.25">
      <c r="A157" s="79"/>
      <c r="B157" s="74"/>
      <c r="C157" s="75" t="s">
        <v>2</v>
      </c>
      <c r="D157" s="75" t="s">
        <v>2</v>
      </c>
      <c r="E157" s="75" t="s">
        <v>2</v>
      </c>
      <c r="F157" s="387" t="s">
        <v>2</v>
      </c>
      <c r="G157" s="386"/>
    </row>
    <row r="158" spans="1:7" ht="17.25">
      <c r="A158" s="79"/>
      <c r="B158" s="388" t="s">
        <v>270</v>
      </c>
      <c r="C158" s="74"/>
      <c r="D158" s="74"/>
      <c r="E158" s="74"/>
      <c r="F158" s="386"/>
      <c r="G158" s="386"/>
    </row>
    <row r="159" spans="1:7" ht="17.25">
      <c r="A159" s="79"/>
      <c r="B159" s="385"/>
      <c r="C159" s="380"/>
      <c r="D159" s="380"/>
      <c r="E159" s="380"/>
      <c r="F159" s="380"/>
      <c r="G159" s="386"/>
    </row>
    <row r="160" spans="1:7" ht="17.25">
      <c r="A160" s="79"/>
      <c r="B160" s="385" t="s">
        <v>274</v>
      </c>
      <c r="C160" s="389"/>
      <c r="D160" s="381">
        <v>157</v>
      </c>
      <c r="E160" s="381"/>
      <c r="F160" s="381">
        <f aca="true" t="shared" si="0" ref="F160:F167">SUM(C160:E160)</f>
        <v>157</v>
      </c>
      <c r="G160" s="386"/>
    </row>
    <row r="161" spans="1:7" ht="17.25">
      <c r="A161" s="79"/>
      <c r="B161" s="385" t="s">
        <v>278</v>
      </c>
      <c r="C161" s="389"/>
      <c r="D161" s="381"/>
      <c r="E161" s="381">
        <v>1620</v>
      </c>
      <c r="F161" s="381">
        <f t="shared" si="0"/>
        <v>1620</v>
      </c>
      <c r="G161" s="386"/>
    </row>
    <row r="162" spans="1:7" ht="17.25">
      <c r="A162" s="79"/>
      <c r="B162" s="385" t="s">
        <v>280</v>
      </c>
      <c r="C162" s="389"/>
      <c r="D162" s="381"/>
      <c r="E162" s="381">
        <v>48</v>
      </c>
      <c r="F162" s="381"/>
      <c r="G162" s="386"/>
    </row>
    <row r="163" spans="1:7" ht="17.25">
      <c r="A163" s="79"/>
      <c r="B163" s="385"/>
      <c r="C163" s="389"/>
      <c r="D163" s="381"/>
      <c r="E163" s="381"/>
      <c r="F163" s="381"/>
      <c r="G163" s="386"/>
    </row>
    <row r="164" spans="1:7" ht="17.25">
      <c r="A164" s="79"/>
      <c r="B164" s="388" t="s">
        <v>275</v>
      </c>
      <c r="C164" s="389"/>
      <c r="D164" s="381"/>
      <c r="E164" s="381"/>
      <c r="F164" s="381">
        <f t="shared" si="0"/>
        <v>0</v>
      </c>
      <c r="G164" s="386"/>
    </row>
    <row r="165" spans="1:7" ht="17.25">
      <c r="A165" s="79"/>
      <c r="B165" s="385"/>
      <c r="C165" s="389"/>
      <c r="D165" s="381"/>
      <c r="E165" s="381"/>
      <c r="F165" s="381"/>
      <c r="G165" s="386"/>
    </row>
    <row r="166" spans="1:7" ht="17.25">
      <c r="A166" s="79"/>
      <c r="B166" s="385" t="s">
        <v>274</v>
      </c>
      <c r="C166" s="389">
        <v>0</v>
      </c>
      <c r="D166" s="381">
        <v>-1016</v>
      </c>
      <c r="E166" s="381">
        <v>0</v>
      </c>
      <c r="F166" s="381">
        <f t="shared" si="0"/>
        <v>-1016</v>
      </c>
      <c r="G166" s="386"/>
    </row>
    <row r="167" spans="1:7" ht="17.25">
      <c r="A167" s="79"/>
      <c r="B167" s="385" t="s">
        <v>344</v>
      </c>
      <c r="C167" s="389">
        <v>0</v>
      </c>
      <c r="D167" s="381">
        <v>-48</v>
      </c>
      <c r="E167" s="381">
        <v>0</v>
      </c>
      <c r="F167" s="381">
        <f t="shared" si="0"/>
        <v>-48</v>
      </c>
      <c r="G167" s="386"/>
    </row>
    <row r="168" spans="1:8" ht="17.25">
      <c r="A168" s="79"/>
      <c r="B168" s="385"/>
      <c r="C168" s="74"/>
      <c r="D168" s="74"/>
      <c r="E168" s="74"/>
      <c r="F168" s="74"/>
      <c r="G168" s="386"/>
      <c r="H168" s="48"/>
    </row>
    <row r="169" spans="1:7" ht="17.25">
      <c r="A169" s="79"/>
      <c r="B169" s="385" t="s">
        <v>211</v>
      </c>
      <c r="C169" s="74"/>
      <c r="D169" s="74"/>
      <c r="E169" s="74"/>
      <c r="F169" s="74"/>
      <c r="G169" s="74"/>
    </row>
    <row r="170" spans="1:7" ht="17.25">
      <c r="A170" s="79"/>
      <c r="B170" s="74"/>
      <c r="C170" s="74"/>
      <c r="D170" s="74"/>
      <c r="E170" s="74"/>
      <c r="F170" s="74"/>
      <c r="G170" s="74"/>
    </row>
    <row r="171" spans="1:2" ht="17.25">
      <c r="A171" s="79" t="s">
        <v>103</v>
      </c>
      <c r="B171" s="80" t="s">
        <v>104</v>
      </c>
    </row>
    <row r="172" spans="1:2" ht="17.25">
      <c r="A172" s="79"/>
      <c r="B172" s="80"/>
    </row>
    <row r="173" ht="13.5">
      <c r="B173" s="91" t="s">
        <v>205</v>
      </c>
    </row>
    <row r="174" ht="13.5">
      <c r="B174" s="91"/>
    </row>
    <row r="175" spans="1:2" ht="17.25">
      <c r="A175" s="79" t="s">
        <v>105</v>
      </c>
      <c r="B175" s="84" t="s">
        <v>336</v>
      </c>
    </row>
    <row r="176" ht="12.75">
      <c r="B176" s="6" t="s">
        <v>159</v>
      </c>
    </row>
    <row r="178" spans="1:2" ht="17.25">
      <c r="A178" s="79" t="s">
        <v>106</v>
      </c>
      <c r="B178" s="80" t="s">
        <v>107</v>
      </c>
    </row>
    <row r="179" spans="1:7" ht="17.25">
      <c r="A179" s="79"/>
      <c r="B179" s="80"/>
      <c r="G179" s="10"/>
    </row>
    <row r="180" spans="2:7" ht="27">
      <c r="B180" s="91" t="s">
        <v>108</v>
      </c>
      <c r="F180" s="332" t="s">
        <v>84</v>
      </c>
      <c r="G180" s="85" t="s">
        <v>337</v>
      </c>
    </row>
    <row r="181" spans="2:7" ht="13.5">
      <c r="B181" s="91"/>
      <c r="C181" s="94"/>
      <c r="F181" s="86" t="s">
        <v>291</v>
      </c>
      <c r="G181" s="86" t="s">
        <v>291</v>
      </c>
    </row>
    <row r="182" spans="1:7" ht="22.5" customHeight="1">
      <c r="A182" s="11" t="s">
        <v>109</v>
      </c>
      <c r="B182" s="91" t="s">
        <v>110</v>
      </c>
      <c r="F182" s="88">
        <f>SUM('Condensed IS-30.9.2014'!G38)</f>
        <v>48174</v>
      </c>
      <c r="G182" s="167">
        <f>SUM('Condensed IS-30.9.2014'!L38)</f>
        <v>88229</v>
      </c>
    </row>
    <row r="183" spans="1:7" ht="29.25">
      <c r="A183" s="168" t="s">
        <v>111</v>
      </c>
      <c r="B183" s="169" t="s">
        <v>117</v>
      </c>
      <c r="C183" s="168"/>
      <c r="D183" s="168"/>
      <c r="E183" s="168"/>
      <c r="F183" s="167">
        <f>SUM('Condensed IS-30.9.2014'!G43)</f>
        <v>1248029</v>
      </c>
      <c r="G183" s="167">
        <f>SUM(F183)</f>
        <v>1248029</v>
      </c>
    </row>
    <row r="184" spans="1:7" ht="14.25" thickBot="1">
      <c r="A184" s="95"/>
      <c r="B184" s="91" t="s">
        <v>112</v>
      </c>
      <c r="C184" s="168"/>
      <c r="D184" s="168"/>
      <c r="E184" s="168"/>
      <c r="F184" s="170">
        <f>SUM(F182/F183)*100</f>
        <v>3.8600064581832636</v>
      </c>
      <c r="G184" s="170">
        <f>SUM(G182/G183)*100</f>
        <v>7.069467135779697</v>
      </c>
    </row>
    <row r="185" spans="1:5" ht="14.25" thickTop="1">
      <c r="A185" s="95"/>
      <c r="B185" s="91"/>
      <c r="C185" s="168"/>
      <c r="D185" s="168"/>
      <c r="E185" s="168"/>
    </row>
    <row r="186" spans="3:5" ht="13.5">
      <c r="C186" s="168"/>
      <c r="D186" s="168"/>
      <c r="E186" s="168"/>
    </row>
    <row r="187" spans="1:2" ht="17.25">
      <c r="A187" s="79" t="s">
        <v>254</v>
      </c>
      <c r="B187" s="9" t="s">
        <v>216</v>
      </c>
    </row>
    <row r="189" spans="2:7" ht="14.25" customHeight="1">
      <c r="B189" s="6" t="s">
        <v>217</v>
      </c>
      <c r="G189" s="11" t="s">
        <v>2</v>
      </c>
    </row>
    <row r="190" spans="2:7" ht="14.25" customHeight="1">
      <c r="B190" s="96" t="s">
        <v>238</v>
      </c>
      <c r="G190" s="171">
        <v>865876</v>
      </c>
    </row>
    <row r="191" spans="2:7" ht="15">
      <c r="B191" s="96" t="s">
        <v>236</v>
      </c>
      <c r="G191" s="172">
        <v>-66657</v>
      </c>
    </row>
    <row r="192" ht="12.75">
      <c r="G192" s="48">
        <f>SUM(G190:G191)</f>
        <v>799219</v>
      </c>
    </row>
    <row r="193" spans="2:7" ht="12.75">
      <c r="B193" s="6" t="s">
        <v>218</v>
      </c>
      <c r="G193" s="48"/>
    </row>
    <row r="194" spans="2:7" ht="12.75">
      <c r="B194" s="96" t="s">
        <v>237</v>
      </c>
      <c r="F194" s="173"/>
      <c r="G194" s="225">
        <v>41523</v>
      </c>
    </row>
    <row r="195" ht="15">
      <c r="G195" s="97">
        <f>SUM(F194:F194)</f>
        <v>0</v>
      </c>
    </row>
    <row r="196" ht="12.75">
      <c r="G196" s="48">
        <f>SUM(G192:G195)</f>
        <v>840742</v>
      </c>
    </row>
    <row r="197" ht="12.75">
      <c r="G197" s="48"/>
    </row>
    <row r="198" spans="2:7" ht="12.75">
      <c r="B198" s="6" t="s">
        <v>219</v>
      </c>
      <c r="G198" s="174">
        <v>-73390</v>
      </c>
    </row>
    <row r="199" spans="2:7" ht="13.5" thickBot="1">
      <c r="B199" s="6" t="s">
        <v>220</v>
      </c>
      <c r="G199" s="275">
        <f>SUM(G196+G198)</f>
        <v>767352</v>
      </c>
    </row>
    <row r="200" ht="13.5" thickTop="1"/>
    <row r="201" ht="12.75">
      <c r="G201" s="382"/>
    </row>
    <row r="202" ht="12.75">
      <c r="G202" s="18"/>
    </row>
    <row r="203" ht="12.75">
      <c r="G203" s="18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8" scale="90" r:id="rId1"/>
  <rowBreaks count="4" manualBreakCount="4">
    <brk id="50" max="255" man="1"/>
    <brk id="97" max="255" man="1"/>
    <brk id="145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wy</cp:lastModifiedBy>
  <cp:lastPrinted>2014-11-20T08:51:30Z</cp:lastPrinted>
  <dcterms:created xsi:type="dcterms:W3CDTF">2005-06-25T00:58:02Z</dcterms:created>
  <dcterms:modified xsi:type="dcterms:W3CDTF">2014-11-20T08:54:55Z</dcterms:modified>
  <cp:category/>
  <cp:version/>
  <cp:contentType/>
  <cp:contentStatus/>
</cp:coreProperties>
</file>